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75" windowWidth="14970" windowHeight="8400"/>
  </bookViews>
  <sheets>
    <sheet name="107Q4資產負債表 -查核 " sheetId="7" r:id="rId1"/>
    <sheet name="107Q4損益表-查核" sheetId="8" r:id="rId2"/>
  </sheets>
  <definedNames>
    <definedName name="_Col01" localSheetId="0">'107Q4資產負債表 -查核 '!#REF!</definedName>
    <definedName name="_Col02" localSheetId="0">'107Q4資產負債表 -查核 '!#REF!</definedName>
    <definedName name="_Col03" localSheetId="0">'107Q4資產負債表 -查核 '!#REF!</definedName>
    <definedName name="_Col04" localSheetId="0">'107Q4資產負債表 -查核 '!#REF!</definedName>
    <definedName name="ActDesc" localSheetId="0">'107Q4資產負債表 -查核 '!$A$8</definedName>
    <definedName name="ActDesc_1" localSheetId="1">'107Q4損益表-查核'!$A$38</definedName>
    <definedName name="ActDesc_P2" localSheetId="0">'107Q4資產負債表 -查核 '!$K$8</definedName>
    <definedName name="AS2DocOpenMode" hidden="1">"AS2DocumentEdit"</definedName>
    <definedName name="Col01_1" localSheetId="1">'107Q4損益表-查核'!$C$38</definedName>
    <definedName name="Col01_P2" localSheetId="0">'107Q4資產負債表 -查核 '!#REF!</definedName>
    <definedName name="Col02_1" localSheetId="1">'107Q4損益表-查核'!$E$38</definedName>
    <definedName name="Col02_P2" localSheetId="0">'107Q4資產負債表 -查核 '!#REF!</definedName>
    <definedName name="Col03_1" localSheetId="1">'107Q4損益表-查核'!$G$38</definedName>
    <definedName name="Col03_P2" localSheetId="0">'107Q4資產負債表 -查核 '!#REF!</definedName>
    <definedName name="Col04_1" localSheetId="1">'107Q4損益表-查核'!$I$38</definedName>
    <definedName name="Col04_P2" localSheetId="0">'107Q4資產負債表 -查核 '!#REF!</definedName>
    <definedName name="DA_2883778654400000335" hidden="1">'107Q4資產負債表 -查核 '!$C$14</definedName>
    <definedName name="DataEnd" localSheetId="0">'107Q4資產負債表 -查核 '!#REF!</definedName>
    <definedName name="DataEnd_1" localSheetId="1">'107Q4損益表-查核'!#REF!</definedName>
    <definedName name="EndDayC_4" localSheetId="0">'107Q4資產負債表 -查核 '!#REF!</definedName>
    <definedName name="FiscalPeriod1C" localSheetId="1">'107Q4損益表-查核'!$G$6</definedName>
    <definedName name="FiscalPeriodC" localSheetId="1">'107Q4損益表-查核'!$C$6</definedName>
    <definedName name="InsEnd" localSheetId="0">'107Q4資產負債表 -查核 '!#REF!</definedName>
    <definedName name="_xlnm.Print_Area" localSheetId="1">'107Q4損益表-查核'!$A$1:$X$38</definedName>
    <definedName name="_xlnm.Print_Area" localSheetId="0">'107Q4資產負債表 -查核 '!$A$1:$T$36</definedName>
    <definedName name="TB05ee64bc_2230_430b_9004_ea365b05cf66" hidden="1">'107Q4資產負債表 -查核 '!$M$28</definedName>
    <definedName name="TB0626dfb4_3899_40c8_8ae4_4066ba1b6943" hidden="1">'107Q4資產負債表 -查核 '!#REF!</definedName>
    <definedName name="TB06f65f7e_8e69_4d04_82a7_7963a3a68dce" hidden="1">'107Q4資產負債表 -查核 '!#REF!</definedName>
    <definedName name="TB07b508e5_b70e_47ae_8db5_c3f764d22f99" hidden="1">'107Q4損益表-查核'!#REF!</definedName>
    <definedName name="TB0924cbc2_8cc2_4c21_9730_90b2282bcb02" hidden="1">'107Q4損益表-查核'!#REF!</definedName>
    <definedName name="TB09d194b4_0677_4695_87dd_d9764cb02d11" hidden="1">'107Q4損益表-查核'!#REF!</definedName>
    <definedName name="TB12348a2c_1d6e_446a_9df7_316546534152" hidden="1">'107Q4資產負債表 -查核 '!$C$9</definedName>
    <definedName name="TB14be7b4b_3b74_43cf_a82a_c67d33747241" hidden="1">'107Q4資產負債表 -查核 '!#REF!</definedName>
    <definedName name="TB16976092_b5a0_40f6_945e_11843ee573f5" hidden="1">'107Q4損益表-查核'!#REF!</definedName>
    <definedName name="TB1ec46ddc_0913_46ed_93d3_21fec1f1c251" hidden="1">'107Q4資產負債表 -查核 '!$C$23</definedName>
    <definedName name="TB20df4e18_2806_4258_b65f_444ca7baa639" hidden="1">'107Q4損益表-查核'!#REF!</definedName>
    <definedName name="TB2207959f_05e7_4e1b_8cb7_5ffc9ae8d11c" hidden="1">'107Q4損益表-查核'!#REF!</definedName>
    <definedName name="TB2292cd70_0860_4d5d_95e4_64933a3a22ef" hidden="1">'107Q4損益表-查核'!#REF!</definedName>
    <definedName name="TB2b9bd46c_555b_4904_95fc_9cffa239ef35" hidden="1">'107Q4資產負債表 -查核 '!$C$10</definedName>
    <definedName name="TB2bce8960_aafd_44a5_8f86_897ac52fb5ac" hidden="1">#REF!</definedName>
    <definedName name="TB2e993c50_647a_4f5a_887d_e4a71c5b7753" hidden="1">'107Q4損益表-查核'!$C$13</definedName>
    <definedName name="TB2ea08e23_eae2_4d4e_a6a5_f2aefd0459b9" hidden="1">'107Q4資產負債表 -查核 '!#REF!</definedName>
    <definedName name="TB36a7315d_6a23_42c0_b7c5_d6b707c62280" hidden="1">'107Q4損益表-查核'!$R$19</definedName>
    <definedName name="TB3817eb14_83bf_4316_bc17_ab451961482e" hidden="1">'107Q4損益表-查核'!#REF!</definedName>
    <definedName name="TB3b171a56_375d_4c9d_892f_0d614682c681" hidden="1">'107Q4資產負債表 -查核 '!#REF!</definedName>
    <definedName name="TB3cb05994_e391_4738_b179_760803ec8473" hidden="1">'107Q4損益表-查核'!#REF!</definedName>
    <definedName name="TB3f401f0d_8e16_4fd2_83d1_b181901876c2" hidden="1">'107Q4損益表-查核'!$G$9</definedName>
    <definedName name="TB415c394f_cf17_48f1_9102_6f9af837c69d" hidden="1">'107Q4資產負債表 -查核 '!#REF!</definedName>
    <definedName name="TB4694883e_e981_4a2b_ba92_692752e12a27" hidden="1">'107Q4資產負債表 -查核 '!#REF!</definedName>
    <definedName name="TB487d4212_2271_48ce_8bf7_d4c4e1a01d3f" hidden="1">'107Q4資產負債表 -查核 '!#REF!</definedName>
    <definedName name="TB49f09e37_60cc_4bb5_8900_547e81516f5d" hidden="1">'107Q4損益表-查核'!$G$14</definedName>
    <definedName name="TB4bed7223_4c09_4851_80f5_02798751526d" hidden="1">'107Q4資產負債表 -查核 '!#REF!</definedName>
    <definedName name="TB50e56d7d_c246_441e_b423_62eb7d27902b" hidden="1">'107Q4損益表-查核'!#REF!</definedName>
    <definedName name="TB5253aa9f_4093_4a6e_9440_0373fc2e5d72" hidden="1">'107Q4資產負債表 -查核 '!#REF!</definedName>
    <definedName name="TB538b2003_5114_43ed_a995_a3f873030c51" hidden="1">'107Q4損益表-查核'!$V$9</definedName>
    <definedName name="TB596d9262_39b4_483d_92ed_a9d5ed75ed6a" hidden="1">'107Q4損益表-查核'!$C$9</definedName>
    <definedName name="TB59f3b192_e87b_4060_9bef_5230ba2a5749" hidden="1">'107Q4損益表-查核'!#REF!</definedName>
    <definedName name="TB5a1cebf5_0f31_46e4_8920_2956edc7e055" hidden="1">'107Q4資產負債表 -查核 '!#REF!</definedName>
    <definedName name="TB5a81a573_f587_4c33_ba7e_310e3e1d705c" hidden="1">'107Q4資產負債表 -查核 '!$C$25</definedName>
    <definedName name="TB5add98e4_50bd_423d_a9e1_a17d533ce0f8" hidden="1">'107Q4資產負債表 -查核 '!$M$27</definedName>
    <definedName name="TB5f8d5fd9_4dc5_458d_be37_06b538b9b16a" hidden="1">'107Q4資產負債表 -查核 '!#REF!</definedName>
    <definedName name="TB5fdfbe05_d729_470e_a8c4_af36bea5fb58" hidden="1">'107Q4損益表-查核'!#REF!</definedName>
    <definedName name="TB635bdbb2_8b83_42dd_9e5a_0fb4e72a66d5" hidden="1">'107Q4資產負債表 -查核 '!#REF!</definedName>
    <definedName name="TB655496cf_cab0_48ea_b2c7_ebfce4b7e02f" hidden="1">'107Q4損益表-查核'!#REF!</definedName>
    <definedName name="TB674bdbbb_cbcf_4294_b805_a18abeca0e8c" hidden="1">'107Q4資產負債表 -查核 '!$C$13</definedName>
    <definedName name="TB67c5172b_2275_4119_91cd_fe8b168e3a63" hidden="1">'107Q4資產負債表 -查核 '!#REF!</definedName>
    <definedName name="TB691c2aff_76d6_4db3_9b79_736eaf244b25" hidden="1">'107Q4損益表-查核'!$R$27</definedName>
    <definedName name="TB6d33c0e1_adea_4875_b571_a2f6827d7a42" hidden="1">'107Q4損益表-查核'!#REF!</definedName>
    <definedName name="TB6d3af481_cc02_4aa4_af93_abaa80392786" hidden="1">'107Q4資產負債表 -查核 '!$C$27</definedName>
    <definedName name="TB6f2f947b_e1c5_4e85_a9c5_8c4f939934ad" hidden="1">'107Q4資產負債表 -查核 '!$M$25</definedName>
    <definedName name="TB75405142_7a36_44aa_95f4_0af638a01acc" hidden="1">'107Q4損益表-查核'!$G$8</definedName>
    <definedName name="TB7b9ed33c_915b_4427_ade7_c2ab9b3f7139" hidden="1">'107Q4損益表-查核'!#REF!</definedName>
    <definedName name="TB7e779ed1_2418_4e01_9645_0ef30186a9c1" hidden="1">'107Q4損益表-查核'!#REF!</definedName>
    <definedName name="TB7f0fc994_bd53_4852_82a7_952eed80cdae" hidden="1">'107Q4資產負債表 -查核 '!$C$26</definedName>
    <definedName name="TB8043869b_f65d_408b_9d07_ac2f46a5ad5e" hidden="1">'107Q4損益表-查核'!$V$19</definedName>
    <definedName name="TB838e67ba_8441_423f_8c7b_a8c41588a7a6" hidden="1">'107Q4資產負債表 -查核 '!$C$12</definedName>
    <definedName name="TB83b95974_e915_478f_a92e_1b2e2cc7a4ac" hidden="1">'107Q4資產負債表 -查核 '!$M$15</definedName>
    <definedName name="TB83d1d156_ef2b_404d_89a0_9460b4eb33d4" hidden="1">'107Q4損益表-查核'!$C$8</definedName>
    <definedName name="TB8a1e2cdd_a9ac_4e31_9acc_8365c83dc3c8" hidden="1">#REF!</definedName>
    <definedName name="TB8b0a7f45_9f9a_4d78_8c96_2185a3c844a4" hidden="1">'107Q4資產負債表 -查核 '!#REF!</definedName>
    <definedName name="TB8bf772d1_d91d_4f24_8983_31943dde75cd" hidden="1">'107Q4資產負債表 -查核 '!#REF!</definedName>
    <definedName name="TB93ca34f0_9697_46cd_9d77_a67017af0db5" hidden="1">'107Q4資產負債表 -查核 '!#REF!</definedName>
    <definedName name="TB949f9224_fc7f_4ea5_8225_80759398723b" hidden="1">'107Q4損益表-查核'!#REF!</definedName>
    <definedName name="TB9605eba8_397b_480b_8dbe_d196b9442719" hidden="1">'107Q4資產負債表 -查核 '!#REF!</definedName>
    <definedName name="TB963fa60a_8863_4e21_b249_dec111b08106" hidden="1">'107Q4損益表-查核'!#REF!</definedName>
    <definedName name="TBa6989e91_52d0_4206_af2f_d9347138a8b9" hidden="1">'107Q4損益表-查核'!$V$8</definedName>
    <definedName name="TBac85032b_b3ac_4c30_bd6a_cedbb886f817" hidden="1">'107Q4損益表-查核'!#REF!</definedName>
    <definedName name="TBad67f7f2_19d4_4fa2_8d40_1d81d9e650ad" hidden="1">'107Q4資產負債表 -查核 '!#REF!</definedName>
    <definedName name="TBad850c57_90d5_49ae_ab75_c2c0efc04293" hidden="1">'107Q4損益表-查核'!#REF!</definedName>
    <definedName name="TBae7733ef_9664_4099_88bb_f55389a1f3e9" hidden="1">#REF!</definedName>
    <definedName name="TBb4b74571_5c0b_467a_8043_6fb283cc16d6" hidden="1">'107Q4資產負債表 -查核 '!#REF!</definedName>
    <definedName name="TBb8abaacf_4977_496f_bf81_0020b8dfac85" hidden="1">'107Q4資產負債表 -查核 '!#REF!</definedName>
    <definedName name="TBb9dc1bd4_ec54_4c32_881c_b6399e1e9d81" hidden="1">'107Q4損益表-查核'!#REF!</definedName>
    <definedName name="TBbe96507e_d6ca_4c81_971b_a3b30bfeb12b" hidden="1">'107Q4損益表-查核'!$R$8</definedName>
    <definedName name="TBbf988b9d_7c4b_498c_af25_61d1030ffc24" hidden="1">'107Q4損益表-查核'!$G$13</definedName>
    <definedName name="TBbfe24f86_7d99_447b_b9b8_f96074b2a64d" hidden="1">'107Q4資產負債表 -查核 '!#REF!</definedName>
    <definedName name="TBc1d87ebe_44df_4354_8e78_2c3ab58a2012" hidden="1">'107Q4損益表-查核'!#REF!</definedName>
    <definedName name="TBca9a9da6_def5_45e4_a931_f13cd59709a0" hidden="1">'107Q4損益表-查核'!$C$19</definedName>
    <definedName name="TBd177e437_fdf8_4fa3_879d_b811707e8615" hidden="1">'107Q4損益表-查核'!#REF!</definedName>
    <definedName name="TBd6244e01_3206_4d7b_a035_b2b5061f6216" hidden="1">'107Q4資產負債表 -查核 '!#REF!</definedName>
    <definedName name="TBd83fd974_bd4f_4581_9e49_96fc79894247" hidden="1">'107Q4資產負債表 -查核 '!$M$23</definedName>
    <definedName name="TBda051dd8_e4e1_4d2a_8177_54167fd335a7" hidden="1">'107Q4資產負債表 -查核 '!#REF!</definedName>
    <definedName name="TBdb4c7014_ada8_4e96_909d_72e0d15dd927" hidden="1">'107Q4資產負債表 -查核 '!#REF!</definedName>
    <definedName name="TBdd2eae1c_9cff_4973_a83e_29e53a562376" hidden="1">'107Q4損益表-查核'!$R$9</definedName>
    <definedName name="TBdf082b81_eee9_4e9c_8067_c4eb42f7ef0c" hidden="1">'107Q4損益表-查核'!$C$14</definedName>
    <definedName name="TBe23555ee_7a91_4522_ba03_e2f681333153" hidden="1">'107Q4損益表-查核'!$G$19</definedName>
    <definedName name="TBe64bd24f_32fb_4f0d_b23d_ee22f2ad8a22" hidden="1">'107Q4損益表-查核'!#REF!</definedName>
    <definedName name="TBe6971b0d_73e8_4367_964b_8b93c71c7e86" hidden="1">'107Q4資產負債表 -查核 '!$C$15</definedName>
    <definedName name="TBeaf2f307_6440_41d0_a171_5126ffd9be4e" hidden="1">'107Q4資產負債表 -查核 '!$M$16</definedName>
    <definedName name="TBeb6ebd6d_2b39_45a7_b450_6f4ab7226553" hidden="1">'107Q4資產負債表 -查核 '!#REF!</definedName>
    <definedName name="TBf3aa72b9_767c_4ea1_9c31_fddc834bf774" hidden="1">'107Q4資產負債表 -查核 '!#REF!</definedName>
    <definedName name="TBfaee9cf7_b557_4781_9eb0_62cb2a1a19ad" hidden="1">'107Q4資產負債表 -查核 '!#REF!</definedName>
    <definedName name="TBfeecd82f_e78b_4ef5_b0c1_efac5642d67d" hidden="1">'107Q4資產負債表 -查核 '!$M$31</definedName>
  </definedNames>
  <calcPr calcId="145621"/>
</workbook>
</file>

<file path=xl/calcChain.xml><?xml version="1.0" encoding="utf-8"?>
<calcChain xmlns="http://schemas.openxmlformats.org/spreadsheetml/2006/main">
  <c r="X34" i="8" l="1"/>
  <c r="X32" i="8"/>
  <c r="X21" i="8"/>
  <c r="X17" i="8"/>
  <c r="X15" i="8"/>
  <c r="X10" i="8"/>
  <c r="T32" i="8"/>
  <c r="R32" i="8"/>
  <c r="R21" i="8"/>
  <c r="R34" i="8" s="1"/>
  <c r="R17" i="8"/>
  <c r="T15" i="8"/>
  <c r="T10" i="8"/>
  <c r="T17" i="8" s="1"/>
  <c r="T21" i="8" s="1"/>
  <c r="T34" i="8" s="1"/>
  <c r="R10" i="8"/>
  <c r="V32" i="8"/>
  <c r="V15" i="8"/>
  <c r="V10" i="8"/>
  <c r="V17" i="8" s="1"/>
  <c r="V21" i="8" s="1"/>
  <c r="X38" i="8" s="1"/>
  <c r="R15" i="8"/>
  <c r="G33" i="7"/>
  <c r="C35" i="7"/>
  <c r="E33" i="7"/>
  <c r="E35" i="7" s="1"/>
  <c r="C33" i="7"/>
  <c r="E31" i="7"/>
  <c r="C31" i="7"/>
  <c r="I31" i="7"/>
  <c r="I33" i="7" s="1"/>
  <c r="G31" i="7"/>
  <c r="S35" i="7"/>
  <c r="O35" i="7"/>
  <c r="Q35" i="7"/>
  <c r="M35" i="7"/>
  <c r="S33" i="7"/>
  <c r="Q33" i="7"/>
  <c r="O33" i="7"/>
  <c r="M33" i="7"/>
  <c r="O20" i="7"/>
  <c r="S18" i="7"/>
  <c r="Q18" i="7"/>
  <c r="O18" i="7"/>
  <c r="M18" i="7"/>
  <c r="S12" i="7"/>
  <c r="S20" i="7" s="1"/>
  <c r="Q12" i="7"/>
  <c r="Q20" i="7" s="1"/>
  <c r="O12" i="7"/>
  <c r="M12" i="7"/>
  <c r="M20" i="7" s="1"/>
  <c r="I20" i="7"/>
  <c r="G20" i="7"/>
  <c r="C20" i="7"/>
  <c r="E20" i="7"/>
  <c r="T38" i="8" l="1"/>
  <c r="R38" i="8"/>
  <c r="V34" i="8"/>
  <c r="V38" i="8"/>
  <c r="G35" i="7"/>
  <c r="I35" i="7"/>
  <c r="K9" i="8" l="1"/>
  <c r="O9" i="8"/>
  <c r="I9" i="8" l="1"/>
  <c r="E9" i="8"/>
  <c r="C30" i="8" l="1"/>
  <c r="G30" i="8"/>
  <c r="I30" i="8" s="1"/>
  <c r="I8" i="8"/>
  <c r="I19" i="8"/>
  <c r="I14" i="8"/>
  <c r="I13" i="8"/>
  <c r="I15" i="8" l="1"/>
  <c r="I10" i="8"/>
  <c r="O30" i="8"/>
  <c r="K19" i="8" l="1"/>
  <c r="K8" i="8"/>
  <c r="M9" i="8" s="1"/>
  <c r="K13" i="8"/>
  <c r="K30" i="8" l="1"/>
  <c r="O19" i="8"/>
  <c r="O14" i="8"/>
  <c r="O13" i="8"/>
  <c r="O8" i="8"/>
  <c r="G36" i="8"/>
  <c r="G10" i="8"/>
  <c r="Q9" i="8" l="1"/>
  <c r="Q14" i="8"/>
  <c r="Q19" i="8"/>
  <c r="Q30" i="8"/>
  <c r="Q13" i="8"/>
  <c r="Q8" i="8"/>
  <c r="O10" i="8"/>
  <c r="E19" i="8"/>
  <c r="Q15" i="8" l="1"/>
  <c r="Q10" i="8"/>
  <c r="C36" i="8"/>
  <c r="E30" i="8"/>
  <c r="E14" i="8"/>
  <c r="E13" i="8"/>
  <c r="C10" i="8"/>
  <c r="E8" i="8"/>
  <c r="Q17" i="8" l="1"/>
  <c r="Q21" i="8" s="1"/>
  <c r="E15" i="8"/>
  <c r="E10" i="8"/>
  <c r="M30" i="8"/>
  <c r="E17" i="8" l="1"/>
  <c r="K10" i="8"/>
  <c r="M8" i="8"/>
  <c r="M10" i="8" l="1"/>
  <c r="M6" i="7" l="1"/>
  <c r="Q6" i="7"/>
  <c r="K14" i="8" l="1"/>
  <c r="M14" i="8" s="1"/>
  <c r="M13" i="8"/>
  <c r="M15" i="8" l="1"/>
  <c r="M17" i="8" s="1"/>
  <c r="C15" i="8" l="1"/>
  <c r="C17" i="8" s="1"/>
  <c r="K36" i="8"/>
  <c r="O36" i="8"/>
  <c r="R36" i="8"/>
  <c r="V36" i="8"/>
  <c r="M19" i="8"/>
  <c r="O15" i="8"/>
  <c r="O17" i="8" s="1"/>
  <c r="O21" i="8" s="1"/>
  <c r="G15" i="8" l="1"/>
  <c r="O38" i="8"/>
  <c r="K15" i="8"/>
  <c r="K17" i="8" s="1"/>
  <c r="K21" i="8" s="1"/>
  <c r="G17" i="8" l="1"/>
  <c r="I17" i="8" s="1"/>
  <c r="O34" i="8"/>
  <c r="Q34" i="8" s="1"/>
  <c r="Q38" i="8"/>
  <c r="C21" i="8"/>
  <c r="E21" i="8" s="1"/>
  <c r="G21" i="8" l="1"/>
  <c r="I21" i="8" s="1"/>
  <c r="K38" i="8"/>
  <c r="C34" i="8"/>
  <c r="E34" i="8" s="1"/>
  <c r="M21" i="8"/>
  <c r="G34" i="8" l="1"/>
  <c r="I34" i="8" s="1"/>
  <c r="K34" i="8"/>
  <c r="M34" i="8" s="1"/>
  <c r="M38" i="8"/>
</calcChain>
</file>

<file path=xl/sharedStrings.xml><?xml version="1.0" encoding="utf-8"?>
<sst xmlns="http://schemas.openxmlformats.org/spreadsheetml/2006/main" count="119" uniqueCount="86">
  <si>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</si>
  <si>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</si>
  <si>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</si>
  <si>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表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</si>
  <si>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</si>
  <si>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股　　本</t>
    </r>
  </si>
  <si>
    <r>
      <rPr>
        <sz val="10"/>
        <rFont val="新細明體"/>
        <family val="1"/>
        <charset val="136"/>
      </rPr>
      <t>資本公積</t>
    </r>
  </si>
  <si>
    <r>
      <rPr>
        <sz val="10"/>
        <rFont val="新細明體"/>
        <family val="1"/>
        <charset val="136"/>
      </rPr>
      <t>股票發行溢價</t>
    </r>
  </si>
  <si>
    <r>
      <rPr>
        <sz val="10"/>
        <rFont val="新細明體"/>
        <family val="1"/>
        <charset val="136"/>
      </rPr>
      <t>保留盈餘</t>
    </r>
  </si>
  <si>
    <r>
      <rPr>
        <sz val="10"/>
        <rFont val="新細明體"/>
        <family val="1"/>
        <charset val="136"/>
      </rPr>
      <t>法定盈餘公積</t>
    </r>
  </si>
  <si>
    <r>
      <rPr>
        <sz val="10"/>
        <rFont val="新細明體"/>
        <family val="1"/>
        <charset val="136"/>
      </rPr>
      <t>未分配盈餘</t>
    </r>
  </si>
  <si>
    <r>
      <rPr>
        <sz val="10"/>
        <rFont val="新細明體"/>
        <family val="1"/>
        <charset val="136"/>
      </rPr>
      <t>金融商品未實現損益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</si>
  <si>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</si>
  <si>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</si>
  <si>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</si>
  <si>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b/>
        <sz val="10"/>
        <rFont val="新細明體"/>
        <family val="1"/>
        <charset val="136"/>
      </rPr>
      <t>流動資產</t>
    </r>
  </si>
  <si>
    <r>
      <rPr>
        <b/>
        <sz val="10"/>
        <rFont val="新細明體"/>
        <family val="1"/>
        <charset val="136"/>
      </rPr>
      <t>流動負債</t>
    </r>
  </si>
  <si>
    <r>
      <rPr>
        <b/>
        <sz val="10"/>
        <rFont val="新細明體"/>
        <family val="1"/>
        <charset val="136"/>
      </rPr>
      <t>資　　產　　總　　計</t>
    </r>
  </si>
  <si>
    <r>
      <rPr>
        <b/>
        <sz val="10"/>
        <rFont val="新細明體"/>
        <family val="1"/>
        <charset val="136"/>
      </rPr>
      <t>資產</t>
    </r>
  </si>
  <si>
    <r>
      <rPr>
        <b/>
        <sz val="10"/>
        <rFont val="新細明體"/>
        <family val="1"/>
        <charset val="136"/>
      </rPr>
      <t>金額</t>
    </r>
  </si>
  <si>
    <r>
      <rPr>
        <b/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</si>
  <si>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應收帳款</t>
    </r>
    <phoneticPr fontId="4" type="noConversion"/>
  </si>
  <si>
    <r>
      <rPr>
        <sz val="10"/>
        <rFont val="新細明體"/>
        <family val="1"/>
        <charset val="136"/>
      </rPr>
      <t>應計退休金負債</t>
    </r>
    <phoneticPr fontId="4" type="noConversion"/>
  </si>
  <si>
    <r>
      <rPr>
        <sz val="10"/>
        <rFont val="新細明體"/>
        <family val="1"/>
        <charset val="136"/>
      </rPr>
      <t>預付設備款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</si>
  <si>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</si>
  <si>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107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</si>
  <si>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</si>
  <si>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</si>
  <si>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</si>
  <si>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所得稅利益</t>
    </r>
    <r>
      <rPr>
        <sz val="10"/>
        <rFont val="Book Antiqua"/>
        <family val="1"/>
      </rPr>
      <t>(</t>
    </r>
    <r>
      <rPr>
        <sz val="10"/>
        <rFont val="新細明體"/>
        <family val="1"/>
        <charset val="136"/>
      </rPr>
      <t>費用</t>
    </r>
    <r>
      <rPr>
        <sz val="10"/>
        <rFont val="Book Antiqua"/>
        <family val="1"/>
      </rPr>
      <t>)</t>
    </r>
    <phoneticPr fontId="4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</si>
  <si>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</si>
  <si>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</si>
  <si>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</si>
  <si>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107</t>
    </r>
    <r>
      <rPr>
        <sz val="10"/>
        <rFont val="新細明體"/>
        <family val="1"/>
        <charset val="136"/>
      </rPr>
      <t>年及</t>
    </r>
    <r>
      <rPr>
        <sz val="10"/>
        <rFont val="Book Antiqua"/>
        <family val="1"/>
      </rP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</si>
  <si>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</si>
  <si>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</si>
  <si>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</si>
  <si>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營業利益</t>
    </r>
  </si>
  <si>
    <r>
      <rPr>
        <b/>
        <sz val="10"/>
        <rFont val="新細明體"/>
        <family val="1"/>
        <charset val="136"/>
      </rPr>
      <t>營業外收入及利益合計</t>
    </r>
  </si>
  <si>
    <r>
      <rPr>
        <b/>
        <sz val="10"/>
        <rFont val="新細明體"/>
        <family val="1"/>
        <charset val="136"/>
      </rPr>
      <t>稅前淨利</t>
    </r>
  </si>
  <si>
    <r>
      <rPr>
        <b/>
        <sz val="10"/>
        <rFont val="新細明體"/>
        <family val="1"/>
        <charset val="136"/>
      </rPr>
      <t>本期淨利</t>
    </r>
    <phoneticPr fontId="4" type="noConversion"/>
  </si>
  <si>
    <t>其他綜合損益</t>
    <phoneticPr fontId="5" type="noConversion"/>
  </si>
  <si>
    <r>
      <rPr>
        <b/>
        <sz val="10"/>
        <rFont val="新細明體"/>
        <family val="1"/>
        <charset val="136"/>
      </rPr>
      <t>本期綜合損益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</si>
  <si>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4" type="noConversion"/>
  </si>
  <si>
    <r>
      <rPr>
        <b/>
        <sz val="10"/>
        <rFont val="新細明體"/>
        <family val="1"/>
        <charset val="136"/>
      </rPr>
      <t>基本每股盈餘</t>
    </r>
    <phoneticPr fontId="4" type="noConversion"/>
  </si>
  <si>
    <t>透過其他綜合損益按公允價值衡量之權益工具未實現評價（損失）利益</t>
  </si>
  <si>
    <t>備供出售金融資產未實現損失</t>
  </si>
  <si>
    <t>備供出售金融資產-流動</t>
    <phoneticPr fontId="4" type="noConversion"/>
  </si>
  <si>
    <t>-</t>
    <phoneticPr fontId="4" type="noConversion"/>
  </si>
  <si>
    <t>-</t>
    <phoneticPr fontId="4" type="noConversion"/>
  </si>
  <si>
    <t>以成本衡量之金融資產-非流動</t>
    <phoneticPr fontId="4" type="noConversion"/>
  </si>
  <si>
    <r>
      <rPr>
        <b/>
        <sz val="10"/>
        <rFont val="新細明體"/>
        <family val="1"/>
        <charset val="136"/>
      </rPr>
      <t>負債及權益</t>
    </r>
    <phoneticPr fontId="5" type="noConversion"/>
  </si>
  <si>
    <r>
      <rPr>
        <sz val="10"/>
        <rFont val="新細明體"/>
        <family val="1"/>
        <charset val="136"/>
      </rPr>
      <t>現金及約當現金</t>
    </r>
    <phoneticPr fontId="4" type="noConversion"/>
  </si>
  <si>
    <r>
      <rPr>
        <sz val="10"/>
        <rFont val="新細明體"/>
        <family val="1"/>
        <charset val="136"/>
      </rPr>
      <t>其他應付款</t>
    </r>
    <phoneticPr fontId="4" type="noConversion"/>
  </si>
  <si>
    <r>
      <rPr>
        <sz val="10"/>
        <rFont val="新細明體"/>
        <family val="1"/>
        <charset val="136"/>
      </rPr>
      <t>透過損益按公允價值衡量之金融資產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流動</t>
    </r>
    <phoneticPr fontId="4" type="noConversion"/>
  </si>
  <si>
    <r>
      <rPr>
        <sz val="10"/>
        <rFont val="新細明體"/>
        <family val="1"/>
        <charset val="136"/>
      </rPr>
      <t>其他流動負債</t>
    </r>
    <phoneticPr fontId="4" type="noConversion"/>
  </si>
  <si>
    <r>
      <rPr>
        <sz val="10"/>
        <rFont val="新細明體"/>
        <family val="1"/>
        <charset val="136"/>
      </rPr>
      <t>其他金融資產－流動</t>
    </r>
    <phoneticPr fontId="4" type="noConversion"/>
  </si>
  <si>
    <r>
      <rPr>
        <b/>
        <sz val="10"/>
        <rFont val="新細明體"/>
        <family val="1"/>
        <charset val="136"/>
      </rPr>
      <t>　　流動負債合計</t>
    </r>
    <phoneticPr fontId="4" type="noConversion"/>
  </si>
  <si>
    <r>
      <rPr>
        <sz val="10"/>
        <rFont val="新細明體"/>
        <family val="1"/>
        <charset val="136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關係人</t>
    </r>
    <phoneticPr fontId="4" type="noConversion"/>
  </si>
  <si>
    <r>
      <rPr>
        <b/>
        <sz val="10"/>
        <rFont val="新細明體"/>
        <family val="1"/>
        <charset val="136"/>
      </rPr>
      <t>非流動負債</t>
    </r>
    <phoneticPr fontId="4" type="noConversion"/>
  </si>
  <si>
    <r>
      <rPr>
        <sz val="10"/>
        <rFont val="新細明體"/>
        <family val="1"/>
        <charset val="136"/>
      </rPr>
      <t>其他應收款</t>
    </r>
    <phoneticPr fontId="4" type="noConversion"/>
  </si>
  <si>
    <r>
      <rPr>
        <sz val="10"/>
        <rFont val="新細明體"/>
        <family val="1"/>
        <charset val="136"/>
      </rPr>
      <t>其他流動資產</t>
    </r>
    <phoneticPr fontId="4" type="noConversion"/>
  </si>
  <si>
    <r>
      <rPr>
        <sz val="10"/>
        <rFont val="新細明體"/>
        <family val="1"/>
        <charset val="136"/>
      </rPr>
      <t>遞延收入－非流動</t>
    </r>
    <phoneticPr fontId="4" type="noConversion"/>
  </si>
  <si>
    <r>
      <rPr>
        <b/>
        <sz val="10"/>
        <rFont val="新細明體"/>
        <family val="1"/>
        <charset val="136"/>
      </rPr>
      <t>　　非流動負債合計</t>
    </r>
    <phoneticPr fontId="4" type="noConversion"/>
  </si>
  <si>
    <r>
      <rPr>
        <b/>
        <sz val="10"/>
        <rFont val="新細明體"/>
        <family val="1"/>
        <charset val="136"/>
      </rPr>
      <t>　　流動資產合計</t>
    </r>
    <phoneticPr fontId="4" type="noConversion"/>
  </si>
  <si>
    <r>
      <rPr>
        <b/>
        <sz val="10"/>
        <rFont val="新細明體"/>
        <family val="1"/>
        <charset val="136"/>
      </rPr>
      <t>　　負債合計</t>
    </r>
    <phoneticPr fontId="4" type="noConversion"/>
  </si>
  <si>
    <r>
      <rPr>
        <b/>
        <sz val="10"/>
        <rFont val="新細明體"/>
        <family val="1"/>
        <charset val="136"/>
      </rPr>
      <t>非流動資產</t>
    </r>
    <phoneticPr fontId="4" type="noConversion"/>
  </si>
  <si>
    <r>
      <rPr>
        <b/>
        <sz val="10"/>
        <rFont val="新細明體"/>
        <family val="1"/>
        <charset val="136"/>
      </rPr>
      <t>權益</t>
    </r>
    <phoneticPr fontId="4" type="noConversion"/>
  </si>
  <si>
    <r>
      <rPr>
        <sz val="10"/>
        <rFont val="新細明體"/>
        <family val="1"/>
        <charset val="136"/>
      </rPr>
      <t>透過其他綜合損益按公允價值衡量之金融資產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  <phoneticPr fontId="4" type="noConversion"/>
  </si>
  <si>
    <r>
      <rPr>
        <sz val="10"/>
        <rFont val="新細明體"/>
        <family val="1"/>
        <charset val="136"/>
      </rPr>
      <t>不動產、廠房及設備</t>
    </r>
    <phoneticPr fontId="4" type="noConversion"/>
  </si>
  <si>
    <r>
      <rPr>
        <sz val="10"/>
        <rFont val="新細明體"/>
        <family val="1"/>
        <charset val="136"/>
      </rPr>
      <t>無形資產－電腦軟體</t>
    </r>
    <phoneticPr fontId="4" type="noConversion"/>
  </si>
  <si>
    <r>
      <rPr>
        <sz val="10"/>
        <rFont val="新細明體"/>
        <family val="1"/>
        <charset val="136"/>
      </rPr>
      <t>其他資產</t>
    </r>
    <phoneticPr fontId="4" type="noConversion"/>
  </si>
  <si>
    <r>
      <rPr>
        <sz val="10"/>
        <rFont val="新細明體"/>
        <family val="1"/>
        <charset val="136"/>
      </rPr>
      <t>特別盈餘公積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</si>
  <si>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存出保證金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</si>
  <si>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遞延所得稅資產－非流動</t>
    </r>
    <phoneticPr fontId="4" type="noConversion"/>
  </si>
  <si>
    <r>
      <rPr>
        <sz val="10"/>
        <rFont val="新細明體"/>
        <family val="1"/>
        <charset val="136"/>
      </rPr>
      <t>其他資產合計</t>
    </r>
  </si>
  <si>
    <r>
      <rPr>
        <b/>
        <sz val="10"/>
        <rFont val="新細明體"/>
        <family val="1"/>
        <charset val="136"/>
      </rPr>
      <t>　　非流動資產合計</t>
    </r>
    <phoneticPr fontId="4" type="noConversion"/>
  </si>
  <si>
    <r>
      <rPr>
        <b/>
        <sz val="10"/>
        <rFont val="新細明體"/>
        <family val="1"/>
        <charset val="136"/>
      </rPr>
      <t>　　權益合計</t>
    </r>
    <phoneticPr fontId="4" type="noConversion"/>
  </si>
  <si>
    <r>
      <rPr>
        <b/>
        <sz val="10"/>
        <rFont val="新細明體"/>
        <family val="1"/>
        <charset val="136"/>
      </rPr>
      <t>負債及權益總計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</si>
  <si>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107</t>
    </r>
    <r>
      <rPr>
        <sz val="10"/>
        <rFont val="新細明體"/>
        <family val="1"/>
        <charset val="136"/>
      </rPr>
      <t>及</t>
    </r>
    <r>
      <rPr>
        <sz val="10"/>
        <rFont val="Book Antiqua"/>
        <family val="1"/>
      </rP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</si>
  <si>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107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12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31</t>
    </r>
    <r>
      <rPr>
        <b/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</si>
  <si>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12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31</t>
    </r>
    <r>
      <rPr>
        <b/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</si>
  <si>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不重分類至損益之項目：</t>
    </r>
  </si>
  <si>
    <r>
      <rPr>
        <sz val="10"/>
        <rFont val="新細明體"/>
        <family val="1"/>
        <charset val="136"/>
      </rPr>
      <t>確定福利計畫之再衡量數</t>
    </r>
  </si>
  <si>
    <r>
      <rPr>
        <sz val="10"/>
        <rFont val="新細明體"/>
        <family val="1"/>
        <charset val="136"/>
      </rPr>
      <t>與不重分類之項目相關之所得稅</t>
    </r>
  </si>
  <si>
    <r>
      <rPr>
        <b/>
        <sz val="10"/>
        <rFont val="新細明體"/>
        <family val="1"/>
        <charset val="136"/>
      </rPr>
      <t>後續可能重分類至損益之項目：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</si>
</sst>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1" formatCode="_-* #,##0_-;[Black]\(#,##0\);_-* &quot;-    &quot;_-"/>
    <numFmt numFmtId="182" formatCode="#,##0_);[Red]\(#,##0\)"/>
  </numFmts>
  <fonts count="11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Book Antiqua"/>
      <family val="1"/>
    </font>
    <font>
      <sz val="10"/>
      <name val="新細明體"/>
      <family val="1"/>
      <charset val="136"/>
    </font>
    <font>
      <b/>
      <sz val="10"/>
      <name val="Book Antiqua"/>
      <family val="1"/>
    </font>
    <font>
      <b/>
      <sz val="10"/>
      <name val="新細明體"/>
      <family val="1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93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justify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179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Fill="1" applyAlignment="1">
      <alignment vertical="center" wrapText="1"/>
    </xf>
    <xf numFmtId="179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179" fontId="6" fillId="0" borderId="4" xfId="1" applyNumberFormat="1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vertical="center" wrapText="1"/>
    </xf>
    <xf numFmtId="3" fontId="6" fillId="0" borderId="0" xfId="1" applyNumberFormat="1" applyFont="1" applyFill="1" applyAlignment="1">
      <alignment vertical="center"/>
    </xf>
    <xf numFmtId="178" fontId="6" fillId="0" borderId="0" xfId="1" applyNumberFormat="1" applyFont="1" applyFill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176" fontId="6" fillId="0" borderId="6" xfId="1" applyNumberFormat="1" applyFont="1" applyFill="1" applyBorder="1" applyAlignment="1">
      <alignment vertical="center" wrapText="1"/>
    </xf>
    <xf numFmtId="39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Alignment="1">
      <alignment horizontal="justify" vertical="center"/>
    </xf>
    <xf numFmtId="0" fontId="6" fillId="0" borderId="2" xfId="1" applyFont="1" applyFill="1" applyBorder="1" applyAlignment="1">
      <alignment horizontal="center" vertical="center" wrapText="1"/>
    </xf>
    <xf numFmtId="178" fontId="6" fillId="0" borderId="0" xfId="1" applyNumberFormat="1" applyFont="1" applyFill="1" applyBorder="1" applyAlignment="1">
      <alignment vertical="center" wrapText="1"/>
    </xf>
    <xf numFmtId="181" fontId="6" fillId="0" borderId="0" xfId="1" applyNumberFormat="1" applyFont="1" applyFill="1" applyBorder="1" applyAlignment="1">
      <alignment vertical="center" wrapText="1"/>
    </xf>
    <xf numFmtId="178" fontId="6" fillId="0" borderId="0" xfId="1" applyNumberFormat="1" applyFont="1" applyFill="1" applyAlignment="1">
      <alignment horizontal="justify" vertical="center" wrapText="1"/>
    </xf>
    <xf numFmtId="178" fontId="6" fillId="0" borderId="4" xfId="1" applyNumberFormat="1" applyFont="1" applyFill="1" applyBorder="1" applyAlignment="1">
      <alignment vertical="center" wrapText="1"/>
    </xf>
    <xf numFmtId="181" fontId="6" fillId="0" borderId="4" xfId="1" applyNumberFormat="1" applyFont="1" applyFill="1" applyBorder="1" applyAlignment="1">
      <alignment vertical="center" wrapText="1"/>
    </xf>
    <xf numFmtId="178" fontId="6" fillId="0" borderId="0" xfId="1" applyNumberFormat="1" applyFont="1" applyFill="1" applyAlignment="1">
      <alignment vertical="center"/>
    </xf>
    <xf numFmtId="181" fontId="6" fillId="0" borderId="0" xfId="1" applyNumberFormat="1" applyFont="1" applyFill="1" applyAlignment="1">
      <alignment vertical="center" wrapText="1"/>
    </xf>
    <xf numFmtId="181" fontId="6" fillId="0" borderId="5" xfId="1" applyNumberFormat="1" applyFont="1" applyFill="1" applyBorder="1" applyAlignment="1">
      <alignment vertical="center" wrapText="1"/>
    </xf>
    <xf numFmtId="38" fontId="6" fillId="0" borderId="4" xfId="1" applyNumberFormat="1" applyFont="1" applyFill="1" applyBorder="1" applyAlignment="1">
      <alignment vertical="center" wrapText="1"/>
    </xf>
    <xf numFmtId="1" fontId="6" fillId="0" borderId="4" xfId="1" applyNumberFormat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vertical="center" wrapText="1"/>
    </xf>
    <xf numFmtId="1" fontId="6" fillId="0" borderId="6" xfId="1" applyNumberFormat="1" applyFont="1" applyFill="1" applyBorder="1" applyAlignment="1">
      <alignment vertical="center" wrapText="1"/>
    </xf>
    <xf numFmtId="177" fontId="6" fillId="0" borderId="7" xfId="1" applyNumberFormat="1" applyFont="1" applyFill="1" applyBorder="1" applyAlignment="1">
      <alignment vertical="center" wrapText="1"/>
    </xf>
    <xf numFmtId="180" fontId="6" fillId="0" borderId="0" xfId="3" applyNumberFormat="1" applyFont="1" applyFill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horizontal="justify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top" wrapText="1"/>
    </xf>
    <xf numFmtId="177" fontId="6" fillId="0" borderId="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82" fontId="6" fillId="0" borderId="0" xfId="3" applyNumberFormat="1" applyFont="1" applyFill="1" applyBorder="1" applyAlignment="1">
      <alignment horizontal="right" vertical="center"/>
    </xf>
    <xf numFmtId="182" fontId="6" fillId="0" borderId="0" xfId="1" applyNumberFormat="1" applyFont="1" applyFill="1" applyBorder="1" applyAlignment="1">
      <alignment vertical="center" wrapText="1"/>
    </xf>
    <xf numFmtId="182" fontId="6" fillId="0" borderId="0" xfId="1" applyNumberFormat="1" applyFont="1" applyFill="1" applyAlignment="1">
      <alignment vertical="center"/>
    </xf>
    <xf numFmtId="182" fontId="6" fillId="0" borderId="5" xfId="1" applyNumberFormat="1" applyFont="1" applyFill="1" applyBorder="1" applyAlignment="1">
      <alignment vertical="center" wrapText="1"/>
    </xf>
    <xf numFmtId="182" fontId="6" fillId="0" borderId="4" xfId="1" applyNumberFormat="1" applyFont="1" applyFill="1" applyBorder="1" applyAlignment="1">
      <alignment vertical="center" wrapText="1"/>
    </xf>
    <xf numFmtId="41" fontId="6" fillId="0" borderId="0" xfId="1" applyNumberFormat="1" applyFont="1" applyFill="1" applyAlignment="1">
      <alignment horizontal="right" vertical="center" wrapText="1"/>
    </xf>
    <xf numFmtId="41" fontId="6" fillId="0" borderId="0" xfId="3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 wrapText="1"/>
    </xf>
    <xf numFmtId="41" fontId="6" fillId="0" borderId="0" xfId="1" applyNumberFormat="1" applyFont="1" applyFill="1" applyAlignment="1">
      <alignment horizontal="right" vertical="center"/>
    </xf>
    <xf numFmtId="41" fontId="6" fillId="0" borderId="5" xfId="3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4" xfId="1" applyNumberFormat="1" applyFont="1" applyFill="1" applyBorder="1" applyAlignment="1">
      <alignment horizontal="right" vertical="center" wrapText="1"/>
    </xf>
    <xf numFmtId="41" fontId="6" fillId="0" borderId="4" xfId="3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vertical="center" wrapText="1"/>
    </xf>
    <xf numFmtId="41" fontId="6" fillId="0" borderId="0" xfId="1" applyNumberFormat="1" applyFont="1" applyFill="1" applyBorder="1" applyAlignment="1">
      <alignment vertical="center" wrapText="1"/>
    </xf>
    <xf numFmtId="41" fontId="6" fillId="0" borderId="5" xfId="1" applyNumberFormat="1" applyFont="1" applyFill="1" applyBorder="1" applyAlignment="1">
      <alignment vertical="center" wrapText="1"/>
    </xf>
    <xf numFmtId="41" fontId="6" fillId="0" borderId="0" xfId="1" applyNumberFormat="1" applyFont="1" applyFill="1" applyAlignment="1">
      <alignment vertical="center"/>
    </xf>
    <xf numFmtId="41" fontId="6" fillId="0" borderId="4" xfId="1" applyNumberFormat="1" applyFont="1" applyFill="1" applyBorder="1" applyAlignment="1">
      <alignment vertical="center" wrapText="1"/>
    </xf>
    <xf numFmtId="41" fontId="6" fillId="0" borderId="6" xfId="1" applyNumberFormat="1" applyFont="1" applyFill="1" applyBorder="1" applyAlignment="1">
      <alignment vertical="center" wrapText="1"/>
    </xf>
    <xf numFmtId="41" fontId="6" fillId="0" borderId="0" xfId="1" applyNumberFormat="1" applyFont="1" applyFill="1" applyAlignment="1">
      <alignment wrapText="1"/>
    </xf>
    <xf numFmtId="41" fontId="6" fillId="0" borderId="0" xfId="1" applyNumberFormat="1" applyFont="1" applyFill="1" applyAlignment="1">
      <alignment vertical="top" wrapText="1"/>
    </xf>
    <xf numFmtId="41" fontId="6" fillId="0" borderId="0" xfId="1" applyNumberFormat="1" applyFont="1" applyFill="1" applyBorder="1" applyAlignment="1">
      <alignment wrapText="1"/>
    </xf>
    <xf numFmtId="179" fontId="6" fillId="0" borderId="3" xfId="1" applyNumberFormat="1" applyFont="1" applyFill="1" applyBorder="1" applyAlignment="1">
      <alignment horizontal="center" vertical="center" wrapText="1"/>
    </xf>
    <xf numFmtId="41" fontId="6" fillId="0" borderId="0" xfId="1" applyNumberFormat="1" applyFont="1" applyFill="1" applyAlignment="1">
      <alignment horizontal="justify" vertical="center" wrapText="1"/>
    </xf>
    <xf numFmtId="41" fontId="6" fillId="0" borderId="0" xfId="1" applyNumberFormat="1" applyFont="1" applyFill="1" applyBorder="1" applyAlignment="1">
      <alignment horizontal="justify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0" fontId="10" fillId="0" borderId="0" xfId="1" applyFont="1" applyFill="1" applyAlignment="1">
      <alignment horizontal="left" vertical="center" wrapText="1"/>
    </xf>
    <xf numFmtId="41" fontId="6" fillId="0" borderId="0" xfId="2" applyNumberFormat="1" applyFont="1" applyFill="1" applyBorder="1" applyAlignment="1">
      <alignment horizontal="right" vertical="center"/>
    </xf>
    <xf numFmtId="41" fontId="6" fillId="0" borderId="5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top" wrapText="1" indent="2"/>
    </xf>
    <xf numFmtId="41" fontId="6" fillId="0" borderId="0" xfId="0" applyNumberFormat="1" applyFont="1" applyFill="1" applyBorder="1"/>
    <xf numFmtId="41" fontId="6" fillId="0" borderId="4" xfId="1" applyNumberFormat="1" applyFont="1" applyFill="1" applyBorder="1" applyAlignment="1">
      <alignment wrapText="1"/>
    </xf>
    <xf numFmtId="0" fontId="6" fillId="0" borderId="0" xfId="1" applyFont="1" applyFill="1" applyAlignment="1">
      <alignment horizontal="left" vertical="top" wrapText="1" indent="4"/>
    </xf>
    <xf numFmtId="182" fontId="6" fillId="0" borderId="0" xfId="2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1" fontId="6" fillId="0" borderId="4" xfId="2" applyNumberFormat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FFFF66"/>
      <color rgb="FFFFFF99"/>
      <color rgb="FF33CCFF"/>
      <color rgb="FFFFCCFF"/>
      <color rgb="FFCCFF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CC99FF"/>
    <pageSetUpPr fitToPage="1"/>
  </sheetPr>
  <dimension ref="A1:U36"/>
  <sheetViews>
    <sheetView tabSelected="1" topLeftCell="A4" zoomScale="85" zoomScaleNormal="85" workbookViewId="0">
      <selection activeCell="C28" sqref="C28"/>
    </sheetView>
  </sheetViews>
  <sheetFormatPr defaultColWidth="10.28515625" defaultRowHeight="18" customHeight="1"/>
  <cols>
    <col min="1" max="1" width="49.140625" style="1" bestFit="1" customWidth="1"/>
    <col min="2" max="2" width="2.5703125" style="1" customWidth="1"/>
    <col min="3" max="3" width="20.28515625" style="1" customWidth="1"/>
    <col min="4" max="4" width="2.5703125" style="1" customWidth="1"/>
    <col min="5" max="5" width="9.7109375" style="1" customWidth="1"/>
    <col min="6" max="6" width="2.5703125" style="1" customWidth="1"/>
    <col min="7" max="7" width="20.28515625" style="1" customWidth="1"/>
    <col min="8" max="8" width="2.5703125" style="1" customWidth="1"/>
    <col min="9" max="9" width="9.7109375" style="1" customWidth="1"/>
    <col min="10" max="10" width="2.5703125" style="1" customWidth="1"/>
    <col min="11" max="11" width="20.42578125" style="1" bestFit="1" customWidth="1"/>
    <col min="12" max="12" width="2.5703125" style="1" customWidth="1"/>
    <col min="13" max="13" width="20.28515625" style="1" customWidth="1"/>
    <col min="14" max="14" width="2.5703125" style="1" customWidth="1"/>
    <col min="15" max="15" width="9.7109375" style="1" customWidth="1"/>
    <col min="16" max="16" width="2.5703125" style="1" customWidth="1"/>
    <col min="17" max="17" width="20.28515625" style="1" customWidth="1"/>
    <col min="18" max="18" width="2.5703125" style="1" customWidth="1"/>
    <col min="19" max="19" width="9.7109375" style="1" customWidth="1"/>
    <col min="20" max="20" width="2.5703125" style="1" customWidth="1"/>
    <col min="21" max="21" width="12.28515625" style="1" bestFit="1" customWidth="1"/>
    <col min="22" max="22" width="13.7109375" style="1" bestFit="1" customWidth="1"/>
    <col min="23" max="16384" width="10.28515625" style="1"/>
  </cols>
  <sheetData>
    <row r="1" spans="1:20" ht="18" customHeight="1">
      <c r="A1" s="89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8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8" customHeight="1">
      <c r="A3" s="89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8" customHeight="1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6" spans="1:20" ht="18" customHeight="1" thickBot="1">
      <c r="A6" s="38"/>
      <c r="B6" s="38"/>
      <c r="C6" s="91" t="s">
        <v>80</v>
      </c>
      <c r="D6" s="91"/>
      <c r="E6" s="91"/>
      <c r="F6" s="38"/>
      <c r="G6" s="91" t="s">
        <v>81</v>
      </c>
      <c r="H6" s="91"/>
      <c r="I6" s="91"/>
      <c r="J6" s="38"/>
      <c r="K6" s="38"/>
      <c r="L6" s="38"/>
      <c r="M6" s="91" t="str">
        <f>C6</f>
        <v>107年12月31日</v>
      </c>
      <c r="N6" s="91"/>
      <c r="O6" s="91"/>
      <c r="P6" s="38"/>
      <c r="Q6" s="91" t="str">
        <f>G6</f>
        <v>106年12月31日</v>
      </c>
      <c r="R6" s="91"/>
      <c r="S6" s="91"/>
      <c r="T6" s="4"/>
    </row>
    <row r="7" spans="1:20" ht="18" customHeight="1" thickBot="1">
      <c r="A7" s="40" t="s">
        <v>18</v>
      </c>
      <c r="B7" s="38"/>
      <c r="C7" s="45" t="s">
        <v>19</v>
      </c>
      <c r="D7" s="41"/>
      <c r="E7" s="42" t="s">
        <v>20</v>
      </c>
      <c r="F7" s="38"/>
      <c r="G7" s="45" t="s">
        <v>19</v>
      </c>
      <c r="H7" s="41"/>
      <c r="I7" s="42" t="s">
        <v>20</v>
      </c>
      <c r="J7" s="38"/>
      <c r="K7" s="40" t="s">
        <v>51</v>
      </c>
      <c r="L7" s="38"/>
      <c r="M7" s="45" t="s">
        <v>19</v>
      </c>
      <c r="N7" s="41"/>
      <c r="O7" s="42" t="s">
        <v>20</v>
      </c>
      <c r="P7" s="38"/>
      <c r="Q7" s="45" t="s">
        <v>19</v>
      </c>
      <c r="R7" s="41"/>
      <c r="S7" s="42" t="s">
        <v>20</v>
      </c>
      <c r="T7" s="2"/>
    </row>
    <row r="8" spans="1:20" ht="18" customHeight="1">
      <c r="A8" s="39" t="s">
        <v>15</v>
      </c>
      <c r="B8" s="7"/>
      <c r="C8" s="7"/>
      <c r="D8" s="7"/>
      <c r="E8" s="7"/>
      <c r="F8" s="7"/>
      <c r="G8" s="7"/>
      <c r="H8" s="7"/>
      <c r="I8" s="7"/>
      <c r="J8" s="7"/>
      <c r="K8" s="39" t="s">
        <v>16</v>
      </c>
      <c r="L8" s="7"/>
      <c r="M8" s="7"/>
      <c r="N8" s="7"/>
      <c r="O8" s="7"/>
      <c r="P8" s="7"/>
      <c r="Q8" s="7"/>
      <c r="R8" s="7"/>
      <c r="S8" s="7"/>
      <c r="T8" s="7"/>
    </row>
    <row r="9" spans="1:20" ht="18" customHeight="1">
      <c r="A9" s="6" t="s">
        <v>52</v>
      </c>
      <c r="B9" s="7"/>
      <c r="C9" s="72">
        <v>34765709</v>
      </c>
      <c r="D9" s="52"/>
      <c r="E9" s="53">
        <v>5</v>
      </c>
      <c r="F9" s="52"/>
      <c r="G9" s="73">
        <v>174577234</v>
      </c>
      <c r="H9" s="52"/>
      <c r="I9" s="53">
        <v>25</v>
      </c>
      <c r="J9" s="7"/>
      <c r="K9" s="6" t="s">
        <v>53</v>
      </c>
      <c r="L9" s="7"/>
      <c r="M9" s="60">
        <v>33050908</v>
      </c>
      <c r="N9" s="60"/>
      <c r="O9" s="53">
        <v>5</v>
      </c>
      <c r="P9" s="60"/>
      <c r="Q9" s="60">
        <v>25896621</v>
      </c>
      <c r="R9" s="60"/>
      <c r="S9" s="53">
        <v>4</v>
      </c>
      <c r="T9" s="7"/>
    </row>
    <row r="10" spans="1:20" ht="18" customHeight="1">
      <c r="A10" s="6" t="s">
        <v>54</v>
      </c>
      <c r="B10" s="7"/>
      <c r="C10" s="72">
        <v>45020413</v>
      </c>
      <c r="D10" s="52"/>
      <c r="E10" s="53">
        <v>6</v>
      </c>
      <c r="F10" s="52"/>
      <c r="G10" s="73">
        <v>0</v>
      </c>
      <c r="H10" s="52"/>
      <c r="I10" s="53" t="s">
        <v>48</v>
      </c>
      <c r="J10" s="7"/>
      <c r="K10" s="6" t="s">
        <v>55</v>
      </c>
      <c r="L10" s="7"/>
      <c r="M10" s="61">
        <v>17104534</v>
      </c>
      <c r="N10" s="61"/>
      <c r="O10" s="53">
        <v>2</v>
      </c>
      <c r="P10" s="61"/>
      <c r="Q10" s="61">
        <v>17439569</v>
      </c>
      <c r="R10" s="61"/>
      <c r="S10" s="53">
        <v>2</v>
      </c>
      <c r="T10" s="7"/>
    </row>
    <row r="11" spans="1:20" ht="18" customHeight="1">
      <c r="A11" s="74" t="s">
        <v>47</v>
      </c>
      <c r="B11" s="7"/>
      <c r="C11" s="72">
        <v>0</v>
      </c>
      <c r="D11" s="52"/>
      <c r="E11" s="53" t="s">
        <v>48</v>
      </c>
      <c r="F11" s="52"/>
      <c r="G11" s="73">
        <v>50200520</v>
      </c>
      <c r="H11" s="52"/>
      <c r="I11" s="53">
        <v>7</v>
      </c>
      <c r="J11" s="7"/>
      <c r="K11" s="6"/>
      <c r="L11" s="7"/>
      <c r="M11" s="53"/>
      <c r="N11" s="61"/>
      <c r="O11" s="53"/>
      <c r="P11" s="61"/>
      <c r="Q11" s="61"/>
      <c r="R11" s="61"/>
      <c r="S11" s="59"/>
      <c r="T11" s="7"/>
    </row>
    <row r="12" spans="1:20" ht="18" customHeight="1">
      <c r="A12" s="6" t="s">
        <v>56</v>
      </c>
      <c r="B12" s="7"/>
      <c r="C12" s="72">
        <v>450500000</v>
      </c>
      <c r="D12" s="52"/>
      <c r="E12" s="53">
        <v>64</v>
      </c>
      <c r="F12" s="52"/>
      <c r="G12" s="73">
        <v>308534152</v>
      </c>
      <c r="H12" s="52"/>
      <c r="I12" s="53">
        <v>43</v>
      </c>
      <c r="J12" s="7"/>
      <c r="K12" s="39" t="s">
        <v>57</v>
      </c>
      <c r="L12" s="7"/>
      <c r="M12" s="62">
        <f>SUM(M9:M11)</f>
        <v>50155442</v>
      </c>
      <c r="N12" s="60"/>
      <c r="O12" s="62">
        <f>SUM(O9:O11)</f>
        <v>7</v>
      </c>
      <c r="P12" s="60"/>
      <c r="Q12" s="62">
        <f>SUM(Q9:Q11)</f>
        <v>43336190</v>
      </c>
      <c r="R12" s="60"/>
      <c r="S12" s="62">
        <f>SUM(S9:S11)</f>
        <v>6</v>
      </c>
      <c r="T12" s="7"/>
    </row>
    <row r="13" spans="1:20" ht="18" customHeight="1">
      <c r="A13" s="6" t="s">
        <v>21</v>
      </c>
      <c r="B13" s="7"/>
      <c r="C13" s="72">
        <v>16205900</v>
      </c>
      <c r="D13" s="52"/>
      <c r="E13" s="53">
        <v>2</v>
      </c>
      <c r="F13" s="52"/>
      <c r="G13" s="73">
        <v>16439912</v>
      </c>
      <c r="H13" s="52"/>
      <c r="I13" s="53">
        <v>2</v>
      </c>
      <c r="J13" s="7"/>
      <c r="M13" s="63"/>
      <c r="N13" s="63"/>
      <c r="O13" s="63"/>
      <c r="P13" s="63"/>
      <c r="Q13" s="63"/>
      <c r="R13" s="63"/>
      <c r="S13" s="63"/>
      <c r="T13" s="7"/>
    </row>
    <row r="14" spans="1:20" ht="18" customHeight="1">
      <c r="A14" s="6" t="s">
        <v>58</v>
      </c>
      <c r="B14" s="7"/>
      <c r="C14" s="72">
        <v>448000</v>
      </c>
      <c r="D14" s="52"/>
      <c r="E14" s="53" t="s">
        <v>48</v>
      </c>
      <c r="F14" s="52"/>
      <c r="G14" s="73">
        <v>627500</v>
      </c>
      <c r="H14" s="52"/>
      <c r="I14" s="75" t="s">
        <v>49</v>
      </c>
      <c r="J14" s="7"/>
      <c r="K14" s="39" t="s">
        <v>59</v>
      </c>
      <c r="L14" s="7"/>
      <c r="M14" s="60"/>
      <c r="N14" s="60"/>
      <c r="O14" s="60"/>
      <c r="P14" s="60"/>
      <c r="Q14" s="60"/>
      <c r="R14" s="60"/>
      <c r="S14" s="60"/>
      <c r="T14" s="7"/>
    </row>
    <row r="15" spans="1:20" ht="18" customHeight="1">
      <c r="A15" s="6" t="s">
        <v>60</v>
      </c>
      <c r="B15" s="7"/>
      <c r="C15" s="72">
        <v>174291</v>
      </c>
      <c r="D15" s="52"/>
      <c r="E15" s="53" t="s">
        <v>48</v>
      </c>
      <c r="F15" s="52"/>
      <c r="G15" s="73">
        <v>128648</v>
      </c>
      <c r="H15" s="52"/>
      <c r="I15" s="53" t="s">
        <v>48</v>
      </c>
      <c r="J15" s="7"/>
      <c r="K15" s="6" t="s">
        <v>22</v>
      </c>
      <c r="L15" s="7"/>
      <c r="M15" s="61">
        <v>12394945</v>
      </c>
      <c r="N15" s="61"/>
      <c r="O15" s="53">
        <v>2</v>
      </c>
      <c r="P15" s="61"/>
      <c r="Q15" s="61">
        <v>14249512</v>
      </c>
      <c r="R15" s="61"/>
      <c r="S15" s="53">
        <v>2</v>
      </c>
      <c r="T15" s="7"/>
    </row>
    <row r="16" spans="1:20" ht="18" customHeight="1">
      <c r="A16" s="6" t="s">
        <v>61</v>
      </c>
      <c r="B16" s="7"/>
      <c r="C16" s="72">
        <v>32315139</v>
      </c>
      <c r="D16" s="54"/>
      <c r="E16" s="53">
        <v>5</v>
      </c>
      <c r="F16" s="52"/>
      <c r="G16" s="73">
        <v>38309215</v>
      </c>
      <c r="H16" s="54"/>
      <c r="I16" s="53">
        <v>5</v>
      </c>
      <c r="J16" s="7"/>
      <c r="K16" s="6" t="s">
        <v>62</v>
      </c>
      <c r="M16" s="61">
        <v>10536364</v>
      </c>
      <c r="N16" s="60"/>
      <c r="O16" s="53">
        <v>1</v>
      </c>
      <c r="P16" s="60"/>
      <c r="Q16" s="61">
        <v>27267483</v>
      </c>
      <c r="R16" s="60"/>
      <c r="S16" s="53">
        <v>4</v>
      </c>
      <c r="T16" s="7"/>
    </row>
    <row r="17" spans="1:21" ht="18" customHeight="1">
      <c r="C17" s="55"/>
      <c r="D17" s="55"/>
      <c r="E17" s="55"/>
      <c r="F17" s="55"/>
      <c r="G17" s="55"/>
      <c r="H17" s="55"/>
      <c r="I17" s="55"/>
      <c r="J17" s="7"/>
      <c r="K17" s="6"/>
      <c r="M17" s="61"/>
      <c r="N17" s="60"/>
      <c r="O17" s="53"/>
      <c r="P17" s="60"/>
      <c r="Q17" s="64"/>
      <c r="R17" s="60"/>
      <c r="S17" s="53"/>
      <c r="T17" s="7"/>
    </row>
    <row r="18" spans="1:21" ht="18" customHeight="1">
      <c r="C18" s="55"/>
      <c r="D18" s="55"/>
      <c r="E18" s="55"/>
      <c r="F18" s="55"/>
      <c r="G18" s="55"/>
      <c r="H18" s="55"/>
      <c r="I18" s="55"/>
      <c r="K18" s="39" t="s">
        <v>63</v>
      </c>
      <c r="L18" s="7"/>
      <c r="M18" s="62">
        <f>SUM(M15:M17)</f>
        <v>22931309</v>
      </c>
      <c r="N18" s="60"/>
      <c r="O18" s="62">
        <f>SUM(O15:O17)</f>
        <v>3</v>
      </c>
      <c r="P18" s="60"/>
      <c r="Q18" s="62">
        <f>SUM(Q15:Q17)</f>
        <v>41516995</v>
      </c>
      <c r="R18" s="60"/>
      <c r="S18" s="62">
        <f>SUM(S15:S17)</f>
        <v>6</v>
      </c>
      <c r="T18" s="7"/>
    </row>
    <row r="19" spans="1:21" ht="18" customHeight="1">
      <c r="B19" s="7"/>
      <c r="C19" s="52"/>
      <c r="D19" s="52"/>
      <c r="E19" s="52"/>
      <c r="F19" s="52"/>
      <c r="G19" s="52"/>
      <c r="H19" s="52"/>
      <c r="I19" s="52"/>
      <c r="K19" s="6"/>
      <c r="L19" s="7"/>
      <c r="M19" s="60"/>
      <c r="N19" s="60"/>
      <c r="O19" s="60"/>
      <c r="P19" s="60"/>
      <c r="Q19" s="60"/>
      <c r="R19" s="60"/>
      <c r="S19" s="60"/>
      <c r="T19" s="7"/>
    </row>
    <row r="20" spans="1:21" ht="18" customHeight="1">
      <c r="A20" s="39" t="s">
        <v>64</v>
      </c>
      <c r="B20" s="7"/>
      <c r="C20" s="76">
        <f>SUM(C9:C19)</f>
        <v>579429452</v>
      </c>
      <c r="D20" s="54"/>
      <c r="E20" s="56">
        <f>SUM(E9:E19)</f>
        <v>82</v>
      </c>
      <c r="F20" s="52"/>
      <c r="G20" s="76">
        <f>SUM(G9:G19)</f>
        <v>588817181</v>
      </c>
      <c r="H20" s="54"/>
      <c r="I20" s="56">
        <f>SUM(I9:I19)</f>
        <v>82</v>
      </c>
      <c r="J20" s="7"/>
      <c r="K20" s="39" t="s">
        <v>65</v>
      </c>
      <c r="L20" s="7"/>
      <c r="M20" s="64">
        <f>SUM(M12,M18)</f>
        <v>73086751</v>
      </c>
      <c r="N20" s="60"/>
      <c r="O20" s="64">
        <f>SUM(O12,O18)</f>
        <v>10</v>
      </c>
      <c r="P20" s="60"/>
      <c r="Q20" s="64">
        <f>SUM(Q12,Q18)</f>
        <v>84853185</v>
      </c>
      <c r="R20" s="60"/>
      <c r="S20" s="64">
        <f>SUM(S12,S18)</f>
        <v>12</v>
      </c>
      <c r="T20" s="7"/>
    </row>
    <row r="21" spans="1:21" ht="18" customHeight="1">
      <c r="C21" s="55"/>
      <c r="D21" s="55"/>
      <c r="E21" s="55"/>
      <c r="F21" s="55"/>
      <c r="G21" s="55"/>
      <c r="H21" s="55"/>
      <c r="I21" s="55"/>
      <c r="J21" s="7"/>
      <c r="K21" s="6"/>
      <c r="L21" s="7"/>
      <c r="M21" s="60"/>
      <c r="N21" s="60"/>
      <c r="O21" s="60"/>
      <c r="P21" s="60"/>
      <c r="Q21" s="60"/>
      <c r="R21" s="60"/>
      <c r="S21" s="60"/>
      <c r="T21" s="7"/>
    </row>
    <row r="22" spans="1:21" ht="18" customHeight="1">
      <c r="A22" s="39" t="s">
        <v>66</v>
      </c>
      <c r="C22" s="55"/>
      <c r="D22" s="55"/>
      <c r="E22" s="55"/>
      <c r="F22" s="55"/>
      <c r="G22" s="55"/>
      <c r="H22" s="55"/>
      <c r="I22" s="55"/>
      <c r="K22" s="39" t="s">
        <v>67</v>
      </c>
      <c r="L22" s="7"/>
      <c r="M22" s="60"/>
      <c r="N22" s="60"/>
      <c r="O22" s="60"/>
      <c r="P22" s="60"/>
      <c r="Q22" s="60"/>
      <c r="R22" s="60"/>
      <c r="S22" s="60"/>
      <c r="T22" s="7"/>
    </row>
    <row r="23" spans="1:21" ht="18" customHeight="1">
      <c r="A23" s="6" t="s">
        <v>68</v>
      </c>
      <c r="C23" s="72">
        <v>2784274</v>
      </c>
      <c r="D23" s="55"/>
      <c r="E23" s="53">
        <v>0</v>
      </c>
      <c r="F23" s="55"/>
      <c r="G23" s="73">
        <v>0</v>
      </c>
      <c r="H23" s="55"/>
      <c r="I23" s="53">
        <v>0</v>
      </c>
      <c r="K23" s="6" t="s">
        <v>5</v>
      </c>
      <c r="L23" s="7"/>
      <c r="M23" s="61">
        <v>400000000</v>
      </c>
      <c r="N23" s="60"/>
      <c r="O23" s="53">
        <v>57</v>
      </c>
      <c r="P23" s="60"/>
      <c r="Q23" s="61">
        <v>400000000</v>
      </c>
      <c r="R23" s="60"/>
      <c r="S23" s="60">
        <v>56</v>
      </c>
      <c r="T23" s="7"/>
    </row>
    <row r="24" spans="1:21" ht="18" customHeight="1">
      <c r="A24" s="74" t="s">
        <v>50</v>
      </c>
      <c r="C24" s="72">
        <v>0</v>
      </c>
      <c r="D24" s="55"/>
      <c r="E24" s="53">
        <v>0</v>
      </c>
      <c r="F24" s="55"/>
      <c r="G24" s="73">
        <v>3273990</v>
      </c>
      <c r="H24" s="55"/>
      <c r="I24" s="53">
        <v>1</v>
      </c>
      <c r="K24" s="6" t="s">
        <v>6</v>
      </c>
      <c r="L24" s="7"/>
      <c r="M24" s="60"/>
      <c r="N24" s="60"/>
      <c r="O24" s="60"/>
      <c r="P24" s="60"/>
      <c r="Q24" s="60"/>
      <c r="R24" s="60"/>
      <c r="S24" s="53"/>
      <c r="T24" s="7"/>
    </row>
    <row r="25" spans="1:21" ht="18" customHeight="1">
      <c r="A25" s="6" t="s">
        <v>69</v>
      </c>
      <c r="B25" s="7"/>
      <c r="C25" s="72">
        <v>2922441</v>
      </c>
      <c r="D25" s="52"/>
      <c r="E25" s="53">
        <v>1</v>
      </c>
      <c r="F25" s="54"/>
      <c r="G25" s="73">
        <v>5291378</v>
      </c>
      <c r="H25" s="55"/>
      <c r="I25" s="55">
        <v>1</v>
      </c>
      <c r="K25" s="6" t="s">
        <v>7</v>
      </c>
      <c r="L25" s="7"/>
      <c r="M25" s="61">
        <v>123082504</v>
      </c>
      <c r="N25" s="60"/>
      <c r="O25" s="53">
        <v>17</v>
      </c>
      <c r="P25" s="60"/>
      <c r="Q25" s="61">
        <v>123082504</v>
      </c>
      <c r="R25" s="60"/>
      <c r="S25" s="53">
        <v>17</v>
      </c>
      <c r="T25" s="7"/>
      <c r="U25" s="15"/>
    </row>
    <row r="26" spans="1:21" ht="18" customHeight="1">
      <c r="A26" s="6" t="s">
        <v>70</v>
      </c>
      <c r="B26" s="7"/>
      <c r="C26" s="72">
        <v>7071756</v>
      </c>
      <c r="D26" s="52"/>
      <c r="E26" s="53">
        <v>1</v>
      </c>
      <c r="F26" s="54"/>
      <c r="G26" s="73">
        <v>2723883</v>
      </c>
      <c r="H26" s="55"/>
      <c r="I26" s="55">
        <v>0</v>
      </c>
      <c r="K26" s="6" t="s">
        <v>8</v>
      </c>
      <c r="L26" s="7"/>
      <c r="M26" s="60"/>
      <c r="N26" s="60"/>
      <c r="O26" s="60"/>
      <c r="P26" s="60"/>
      <c r="Q26" s="60"/>
      <c r="R26" s="60"/>
      <c r="S26" s="60"/>
      <c r="T26" s="7"/>
      <c r="U26" s="15"/>
    </row>
    <row r="27" spans="1:21" ht="18" customHeight="1">
      <c r="A27" s="6" t="s">
        <v>23</v>
      </c>
      <c r="B27" s="7"/>
      <c r="C27" s="72">
        <v>6841693</v>
      </c>
      <c r="D27" s="52"/>
      <c r="E27" s="53">
        <v>1</v>
      </c>
      <c r="F27" s="54"/>
      <c r="G27" s="73">
        <v>8640000</v>
      </c>
      <c r="H27" s="54"/>
      <c r="I27" s="53">
        <v>1</v>
      </c>
      <c r="J27" s="8"/>
      <c r="K27" s="6" t="s">
        <v>9</v>
      </c>
      <c r="L27" s="7"/>
      <c r="M27" s="61">
        <v>41145207</v>
      </c>
      <c r="N27" s="60"/>
      <c r="O27" s="53">
        <v>6</v>
      </c>
      <c r="P27" s="60"/>
      <c r="Q27" s="61">
        <v>38088744</v>
      </c>
      <c r="R27" s="60"/>
      <c r="S27" s="53">
        <v>6</v>
      </c>
      <c r="T27" s="7"/>
    </row>
    <row r="28" spans="1:21" ht="18" customHeight="1">
      <c r="A28" s="6" t="s">
        <v>71</v>
      </c>
      <c r="B28" s="7"/>
      <c r="C28" s="72">
        <v>107202461</v>
      </c>
      <c r="D28" s="55"/>
      <c r="E28" s="55">
        <v>15</v>
      </c>
      <c r="F28" s="52"/>
      <c r="G28" s="73">
        <v>107145886</v>
      </c>
      <c r="H28" s="57"/>
      <c r="I28" s="57">
        <v>15</v>
      </c>
      <c r="J28" s="12"/>
      <c r="K28" s="6" t="s">
        <v>72</v>
      </c>
      <c r="M28" s="61">
        <v>49064917</v>
      </c>
      <c r="N28" s="63"/>
      <c r="O28" s="53">
        <v>7</v>
      </c>
      <c r="P28" s="63"/>
      <c r="Q28" s="61">
        <v>42799168</v>
      </c>
      <c r="R28" s="63"/>
      <c r="S28" s="63">
        <v>6</v>
      </c>
      <c r="T28" s="7"/>
    </row>
    <row r="29" spans="1:21" ht="18" customHeight="1">
      <c r="A29" s="77" t="s">
        <v>73</v>
      </c>
      <c r="B29" s="43"/>
      <c r="C29" s="78">
        <v>104723471</v>
      </c>
      <c r="D29" s="66"/>
      <c r="E29" s="53">
        <v>15</v>
      </c>
      <c r="F29" s="67"/>
      <c r="G29" s="78">
        <v>104723471</v>
      </c>
      <c r="H29" s="66"/>
      <c r="I29" s="53">
        <v>15</v>
      </c>
      <c r="J29" s="8"/>
      <c r="K29" s="6" t="s">
        <v>10</v>
      </c>
      <c r="L29" s="7"/>
      <c r="M29" s="60">
        <v>20362413</v>
      </c>
      <c r="N29" s="60"/>
      <c r="O29" s="53">
        <v>3</v>
      </c>
      <c r="P29" s="60"/>
      <c r="Q29" s="60">
        <v>30908311</v>
      </c>
      <c r="R29" s="60"/>
      <c r="S29" s="60">
        <v>4</v>
      </c>
    </row>
    <row r="30" spans="1:21" ht="18" customHeight="1">
      <c r="A30" s="77" t="s">
        <v>74</v>
      </c>
      <c r="B30" s="43"/>
      <c r="C30" s="79">
        <v>2478990</v>
      </c>
      <c r="D30" s="68"/>
      <c r="E30" s="59">
        <v>0</v>
      </c>
      <c r="F30" s="67"/>
      <c r="G30" s="79">
        <v>2422415</v>
      </c>
      <c r="H30" s="68"/>
      <c r="I30" s="59">
        <v>0</v>
      </c>
      <c r="J30" s="8"/>
      <c r="M30" s="63"/>
      <c r="N30" s="63"/>
      <c r="O30" s="63"/>
      <c r="P30" s="63"/>
      <c r="Q30" s="63"/>
      <c r="R30" s="60"/>
      <c r="S30" s="53"/>
      <c r="T30" s="7"/>
    </row>
    <row r="31" spans="1:21" ht="18" customHeight="1">
      <c r="A31" s="80" t="s">
        <v>75</v>
      </c>
      <c r="B31" s="43"/>
      <c r="C31" s="79">
        <f>SUM(C29:C30)</f>
        <v>107202461</v>
      </c>
      <c r="D31" s="66"/>
      <c r="E31" s="59">
        <f>SUM(E29:E30)</f>
        <v>15</v>
      </c>
      <c r="F31" s="67"/>
      <c r="G31" s="79">
        <f>SUM(G29:G30)</f>
        <v>107145886</v>
      </c>
      <c r="H31" s="66"/>
      <c r="I31" s="59">
        <f>SUM(I29:I30)</f>
        <v>15</v>
      </c>
      <c r="J31" s="8"/>
      <c r="K31" s="6" t="s">
        <v>11</v>
      </c>
      <c r="L31" s="7"/>
      <c r="M31" s="81">
        <v>-489715</v>
      </c>
      <c r="N31" s="60"/>
      <c r="O31" s="53" t="s">
        <v>48</v>
      </c>
      <c r="P31" s="60"/>
      <c r="Q31" s="81">
        <v>-3839594</v>
      </c>
      <c r="R31" s="49"/>
      <c r="S31" s="47">
        <v>-1</v>
      </c>
      <c r="T31" s="7"/>
      <c r="U31" s="15"/>
    </row>
    <row r="32" spans="1:21" ht="18" customHeight="1">
      <c r="A32" s="6"/>
      <c r="B32" s="7"/>
      <c r="C32" s="58"/>
      <c r="D32" s="52"/>
      <c r="E32" s="59"/>
      <c r="F32" s="52"/>
      <c r="G32" s="58"/>
      <c r="H32" s="52"/>
      <c r="I32" s="59"/>
      <c r="M32" s="63"/>
      <c r="N32" s="63"/>
      <c r="O32" s="63"/>
      <c r="P32" s="63"/>
      <c r="Q32" s="63"/>
      <c r="R32" s="63"/>
      <c r="S32" s="63"/>
      <c r="U32" s="15"/>
    </row>
    <row r="33" spans="1:20" ht="18" customHeight="1">
      <c r="A33" s="39" t="s">
        <v>76</v>
      </c>
      <c r="B33" s="7"/>
      <c r="C33" s="76">
        <f>SUM(C23:C27)+C31</f>
        <v>126822625</v>
      </c>
      <c r="D33" s="52"/>
      <c r="E33" s="56">
        <f>SUM(E23:E27)+E31</f>
        <v>18</v>
      </c>
      <c r="F33" s="52"/>
      <c r="G33" s="76">
        <f>SUM(G23:G27)+G31</f>
        <v>127075137</v>
      </c>
      <c r="H33" s="52"/>
      <c r="I33" s="56">
        <f>SUM(I23:I27)+I31</f>
        <v>18</v>
      </c>
      <c r="J33" s="7"/>
      <c r="K33" s="39" t="s">
        <v>77</v>
      </c>
      <c r="L33" s="7"/>
      <c r="M33" s="62">
        <f>SUM(M23:M32)</f>
        <v>633165326</v>
      </c>
      <c r="N33" s="60"/>
      <c r="O33" s="62">
        <f>SUM(O23:O32)</f>
        <v>90</v>
      </c>
      <c r="P33" s="60"/>
      <c r="Q33" s="62">
        <f>SUM(Q23:Q32)</f>
        <v>631039133</v>
      </c>
      <c r="R33" s="60"/>
      <c r="S33" s="62">
        <f>SUM(S23:S32)</f>
        <v>88</v>
      </c>
    </row>
    <row r="34" spans="1:20" ht="18" customHeight="1">
      <c r="C34" s="55"/>
      <c r="D34" s="55"/>
      <c r="E34" s="55"/>
      <c r="F34" s="55"/>
      <c r="G34" s="55"/>
      <c r="H34" s="55"/>
      <c r="I34" s="55"/>
      <c r="J34" s="7"/>
      <c r="K34" s="6"/>
      <c r="L34" s="7"/>
      <c r="M34" s="60"/>
      <c r="N34" s="60"/>
      <c r="O34" s="60"/>
      <c r="P34" s="60"/>
      <c r="Q34" s="60"/>
      <c r="R34" s="60"/>
      <c r="S34" s="60"/>
      <c r="T34" s="7"/>
    </row>
    <row r="35" spans="1:20" ht="18" customHeight="1" thickBot="1">
      <c r="A35" s="39" t="s">
        <v>17</v>
      </c>
      <c r="B35" s="7"/>
      <c r="C35" s="82">
        <f>C20+C33</f>
        <v>706252077</v>
      </c>
      <c r="D35" s="52"/>
      <c r="E35" s="82">
        <f>E20+E33</f>
        <v>100</v>
      </c>
      <c r="F35" s="52"/>
      <c r="G35" s="82">
        <f>SUM(G20,G33)</f>
        <v>715892318</v>
      </c>
      <c r="H35" s="52"/>
      <c r="I35" s="82">
        <f>SUM(I20,I33)</f>
        <v>100</v>
      </c>
      <c r="K35" s="39" t="s">
        <v>78</v>
      </c>
      <c r="L35" s="7"/>
      <c r="M35" s="65">
        <f>SUM(M33,M20)</f>
        <v>706252077</v>
      </c>
      <c r="N35" s="60"/>
      <c r="O35" s="65">
        <f>SUM(O33,O20)</f>
        <v>100</v>
      </c>
      <c r="P35" s="60"/>
      <c r="Q35" s="65">
        <f>SUM(Q33,Q20)</f>
        <v>715892318</v>
      </c>
      <c r="R35" s="60"/>
      <c r="S35" s="65">
        <f>SUM(S33,S20)</f>
        <v>100</v>
      </c>
      <c r="T35" s="7"/>
    </row>
    <row r="36" spans="1:20" ht="18" customHeight="1" thickTop="1">
      <c r="J36" s="7"/>
      <c r="P36" s="11"/>
      <c r="Q36" s="11"/>
      <c r="T36" s="7"/>
    </row>
  </sheetData>
  <mergeCells count="8">
    <mergeCell ref="A1:T1"/>
    <mergeCell ref="A2:T2"/>
    <mergeCell ref="A3:T3"/>
    <mergeCell ref="A4:T4"/>
    <mergeCell ref="M6:O6"/>
    <mergeCell ref="Q6:S6"/>
    <mergeCell ref="C6:E6"/>
    <mergeCell ref="G6:I6"/>
  </mergeCells>
  <phoneticPr fontId="4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CC99FF"/>
    <pageSetUpPr fitToPage="1"/>
  </sheetPr>
  <dimension ref="A1:Z40"/>
  <sheetViews>
    <sheetView zoomScale="90" zoomScaleNormal="90" workbookViewId="0">
      <selection activeCell="R8" sqref="R8"/>
    </sheetView>
  </sheetViews>
  <sheetFormatPr defaultColWidth="10.28515625" defaultRowHeight="18" customHeight="1"/>
  <cols>
    <col min="1" max="1" width="41.140625" style="1" customWidth="1"/>
    <col min="2" max="2" width="4.42578125" style="1" customWidth="1"/>
    <col min="3" max="3" width="14.7109375" style="1" hidden="1" customWidth="1"/>
    <col min="4" max="4" width="3.42578125" style="1" hidden="1" customWidth="1"/>
    <col min="5" max="5" width="7" style="1" hidden="1" customWidth="1"/>
    <col min="6" max="6" width="3.5703125" style="1" hidden="1" customWidth="1"/>
    <col min="7" max="7" width="14.7109375" style="1" hidden="1" customWidth="1"/>
    <col min="8" max="8" width="3.28515625" style="1" hidden="1" customWidth="1"/>
    <col min="9" max="9" width="7" style="1" hidden="1" customWidth="1"/>
    <col min="10" max="10" width="2.7109375" style="1" hidden="1" customWidth="1"/>
    <col min="11" max="11" width="15.28515625" style="1" hidden="1" customWidth="1"/>
    <col min="12" max="12" width="2.5703125" style="1" hidden="1" customWidth="1"/>
    <col min="13" max="13" width="10.28515625" style="1" hidden="1" customWidth="1"/>
    <col min="14" max="14" width="3.28515625" style="1" hidden="1" customWidth="1"/>
    <col min="15" max="15" width="13.7109375" style="1" hidden="1" customWidth="1"/>
    <col min="16" max="16" width="2.5703125" style="1" hidden="1" customWidth="1"/>
    <col min="17" max="17" width="10.28515625" style="1" hidden="1" customWidth="1"/>
    <col min="18" max="18" width="17" style="1" customWidth="1"/>
    <col min="19" max="19" width="2.5703125" style="1" customWidth="1"/>
    <col min="20" max="20" width="11.85546875" style="1" customWidth="1"/>
    <col min="21" max="21" width="3.28515625" style="1" customWidth="1"/>
    <col min="22" max="22" width="17" style="1" customWidth="1"/>
    <col min="23" max="23" width="2.5703125" style="1" customWidth="1"/>
    <col min="24" max="24" width="11.85546875" style="1" customWidth="1"/>
    <col min="25" max="25" width="15.28515625" style="1" bestFit="1" customWidth="1"/>
    <col min="26" max="16384" width="10.28515625" style="1"/>
  </cols>
  <sheetData>
    <row r="1" spans="1:26" ht="18" customHeight="1">
      <c r="A1" s="89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6" ht="18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6" ht="18" customHeight="1">
      <c r="A3" s="89" t="s">
        <v>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6" ht="18" customHeight="1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6" ht="18" customHeight="1">
      <c r="A5" s="21"/>
    </row>
    <row r="6" spans="1:26" ht="18" customHeight="1" thickBot="1">
      <c r="A6" s="38"/>
      <c r="B6" s="2"/>
      <c r="C6" s="92" t="s">
        <v>31</v>
      </c>
      <c r="D6" s="92"/>
      <c r="E6" s="92"/>
      <c r="F6" s="2"/>
      <c r="G6" s="92" t="s">
        <v>34</v>
      </c>
      <c r="H6" s="92"/>
      <c r="I6" s="92"/>
      <c r="K6" s="92" t="s">
        <v>24</v>
      </c>
      <c r="L6" s="92"/>
      <c r="M6" s="92"/>
      <c r="N6" s="2"/>
      <c r="O6" s="92" t="s">
        <v>35</v>
      </c>
      <c r="P6" s="92"/>
      <c r="Q6" s="92"/>
      <c r="R6" s="92" t="s">
        <v>25</v>
      </c>
      <c r="S6" s="92"/>
      <c r="T6" s="92"/>
      <c r="U6" s="2"/>
      <c r="V6" s="92" t="s">
        <v>36</v>
      </c>
      <c r="W6" s="92"/>
      <c r="X6" s="92"/>
    </row>
    <row r="7" spans="1:26" ht="18" customHeight="1" thickBot="1">
      <c r="A7" s="2"/>
      <c r="B7" s="2"/>
      <c r="C7" s="3" t="s">
        <v>0</v>
      </c>
      <c r="D7" s="22"/>
      <c r="E7" s="5" t="s">
        <v>1</v>
      </c>
      <c r="F7" s="4"/>
      <c r="G7" s="3" t="s">
        <v>0</v>
      </c>
      <c r="H7" s="22"/>
      <c r="I7" s="5" t="s">
        <v>1</v>
      </c>
      <c r="K7" s="46" t="s">
        <v>0</v>
      </c>
      <c r="L7" s="22"/>
      <c r="M7" s="5" t="s">
        <v>1</v>
      </c>
      <c r="N7" s="4"/>
      <c r="O7" s="46" t="s">
        <v>0</v>
      </c>
      <c r="P7" s="22"/>
      <c r="Q7" s="5" t="s">
        <v>1</v>
      </c>
      <c r="R7" s="5" t="s">
        <v>0</v>
      </c>
      <c r="S7" s="22"/>
      <c r="T7" s="5" t="s">
        <v>1</v>
      </c>
      <c r="U7" s="4"/>
      <c r="V7" s="69" t="s">
        <v>0</v>
      </c>
      <c r="W7" s="22"/>
      <c r="X7" s="5" t="s">
        <v>1</v>
      </c>
    </row>
    <row r="8" spans="1:26" ht="18" customHeight="1">
      <c r="A8" s="2" t="s">
        <v>12</v>
      </c>
      <c r="B8" s="2"/>
      <c r="C8" s="20">
        <v>183540085</v>
      </c>
      <c r="D8" s="2"/>
      <c r="E8" s="23">
        <f>ROUNDUP(C8*100/$C$8,0)</f>
        <v>100</v>
      </c>
      <c r="F8" s="2"/>
      <c r="G8" s="20">
        <v>165709816</v>
      </c>
      <c r="H8" s="2"/>
      <c r="I8" s="24">
        <f>ROUND(G8*100/$G$8,0)</f>
        <v>100</v>
      </c>
      <c r="K8" s="23">
        <f>R8-C8</f>
        <v>56788405</v>
      </c>
      <c r="L8" s="2"/>
      <c r="M8" s="23">
        <f>ROUNDUP(K8*100/$K$8,0)</f>
        <v>100</v>
      </c>
      <c r="N8" s="2"/>
      <c r="O8" s="23">
        <f>V8-G8</f>
        <v>55760477</v>
      </c>
      <c r="P8" s="2"/>
      <c r="Q8" s="23">
        <f>ROUNDDOWN(O8*100/$O$8,0)</f>
        <v>100</v>
      </c>
      <c r="R8" s="61">
        <v>240328490</v>
      </c>
      <c r="S8" s="70"/>
      <c r="T8" s="61">
        <v>100</v>
      </c>
      <c r="U8" s="70"/>
      <c r="V8" s="61">
        <v>221470293</v>
      </c>
      <c r="W8" s="70"/>
      <c r="X8" s="61">
        <v>100</v>
      </c>
    </row>
    <row r="9" spans="1:26" ht="18" customHeight="1">
      <c r="A9" s="2" t="s">
        <v>26</v>
      </c>
      <c r="B9" s="2"/>
      <c r="C9" s="20">
        <v>-159700587</v>
      </c>
      <c r="D9" s="25"/>
      <c r="E9" s="26">
        <f>ROUNDUP(C9*100/$C$8,0)</f>
        <v>-88</v>
      </c>
      <c r="F9" s="25"/>
      <c r="G9" s="20">
        <v>-151249286</v>
      </c>
      <c r="H9" s="25"/>
      <c r="I9" s="27">
        <f>ROUND(G9*100/$G$8,0)</f>
        <v>-91</v>
      </c>
      <c r="J9" s="28"/>
      <c r="K9" s="26">
        <f>R9-C9</f>
        <v>-51739710</v>
      </c>
      <c r="L9" s="25"/>
      <c r="M9" s="26">
        <f>ROUNDUP(K9*100/$K$8,0)</f>
        <v>-92</v>
      </c>
      <c r="N9" s="25"/>
      <c r="O9" s="26">
        <f>V9-G9</f>
        <v>-49851658</v>
      </c>
      <c r="P9" s="25"/>
      <c r="Q9" s="26">
        <f>ROUND(O9*100/$O$8,0)</f>
        <v>-89</v>
      </c>
      <c r="R9" s="48">
        <v>-211440297</v>
      </c>
      <c r="S9" s="70"/>
      <c r="T9" s="51">
        <v>-88</v>
      </c>
      <c r="U9" s="70"/>
      <c r="V9" s="48">
        <v>-201100944</v>
      </c>
      <c r="W9" s="70"/>
      <c r="X9" s="51">
        <v>-91</v>
      </c>
    </row>
    <row r="10" spans="1:26" ht="18" customHeight="1">
      <c r="A10" s="38" t="s">
        <v>37</v>
      </c>
      <c r="B10" s="2"/>
      <c r="C10" s="27">
        <f>SUM(C8:C9)</f>
        <v>23839498</v>
      </c>
      <c r="D10" s="2"/>
      <c r="E10" s="27">
        <f>SUM(E8:E9)</f>
        <v>12</v>
      </c>
      <c r="F10" s="2"/>
      <c r="G10" s="13">
        <f>SUM(G8:G9)</f>
        <v>14460530</v>
      </c>
      <c r="H10" s="2"/>
      <c r="I10" s="26">
        <f>SUM(I8:I9)</f>
        <v>9</v>
      </c>
      <c r="K10" s="26">
        <f>SUM(K8:K9)</f>
        <v>5048695</v>
      </c>
      <c r="L10" s="2"/>
      <c r="M10" s="27">
        <f>SUM(M8:M9)</f>
        <v>8</v>
      </c>
      <c r="N10" s="2"/>
      <c r="O10" s="14">
        <f>SUM(O8:O9)</f>
        <v>5908819</v>
      </c>
      <c r="P10" s="2"/>
      <c r="Q10" s="27">
        <f>SUM(Q8:Q9)</f>
        <v>11</v>
      </c>
      <c r="R10" s="62">
        <f>SUM(R8:R9)</f>
        <v>28888193</v>
      </c>
      <c r="S10" s="70"/>
      <c r="T10" s="62">
        <f>SUM(T8:T9)</f>
        <v>12</v>
      </c>
      <c r="U10" s="70"/>
      <c r="V10" s="62">
        <f>SUM(V8:V9)</f>
        <v>20369349</v>
      </c>
      <c r="W10" s="70"/>
      <c r="X10" s="62">
        <f>SUM(X8:X9)</f>
        <v>9</v>
      </c>
    </row>
    <row r="11" spans="1:26" ht="18" customHeight="1">
      <c r="A11" s="2"/>
      <c r="B11" s="2"/>
      <c r="C11" s="7"/>
      <c r="D11" s="2"/>
      <c r="E11" s="7"/>
      <c r="F11" s="2"/>
      <c r="G11" s="7"/>
      <c r="H11" s="2"/>
      <c r="I11" s="7"/>
      <c r="K11" s="7"/>
      <c r="L11" s="2"/>
      <c r="M11" s="7"/>
      <c r="N11" s="2"/>
      <c r="O11" s="7"/>
      <c r="P11" s="2"/>
      <c r="Q11" s="7"/>
      <c r="R11" s="60"/>
      <c r="S11" s="70"/>
      <c r="T11" s="60"/>
      <c r="U11" s="70"/>
      <c r="V11" s="60"/>
      <c r="W11" s="70"/>
      <c r="X11" s="60"/>
    </row>
    <row r="12" spans="1:26" ht="18" customHeight="1">
      <c r="A12" s="2" t="s">
        <v>32</v>
      </c>
      <c r="B12" s="2"/>
      <c r="C12" s="7"/>
      <c r="D12" s="2"/>
      <c r="E12" s="7"/>
      <c r="F12" s="2"/>
      <c r="G12" s="7"/>
      <c r="H12" s="2"/>
      <c r="I12" s="7"/>
      <c r="K12" s="7"/>
      <c r="L12" s="2"/>
      <c r="M12" s="7"/>
      <c r="N12" s="2"/>
      <c r="O12" s="7"/>
      <c r="P12" s="2"/>
      <c r="Q12" s="7"/>
      <c r="R12" s="60"/>
      <c r="S12" s="70"/>
      <c r="T12" s="60"/>
      <c r="U12" s="70"/>
      <c r="V12" s="60"/>
      <c r="W12" s="70"/>
      <c r="X12" s="60"/>
    </row>
    <row r="13" spans="1:26" ht="18" customHeight="1">
      <c r="A13" s="2" t="s">
        <v>27</v>
      </c>
      <c r="B13" s="2"/>
      <c r="C13" s="20">
        <v>-1455790</v>
      </c>
      <c r="D13" s="2"/>
      <c r="E13" s="23">
        <f>ROUNDUP(C13*100/$C$8,0)</f>
        <v>-1</v>
      </c>
      <c r="F13" s="2"/>
      <c r="G13" s="20">
        <v>14985168</v>
      </c>
      <c r="H13" s="2"/>
      <c r="I13" s="24">
        <f>ROUND(G13*100/$G$8,0)</f>
        <v>9</v>
      </c>
      <c r="K13" s="10">
        <f>R13-C13</f>
        <v>4546482</v>
      </c>
      <c r="L13" s="2"/>
      <c r="M13" s="23">
        <f>ROUNDUP(K13*100/$K$8,0)</f>
        <v>9</v>
      </c>
      <c r="N13" s="2"/>
      <c r="O13" s="23">
        <f>V13-G13</f>
        <v>-11560303</v>
      </c>
      <c r="P13" s="2"/>
      <c r="Q13" s="23">
        <f t="shared" ref="Q13:Q14" si="0">ROUNDDOWN(O13*100/$O$8,0)</f>
        <v>-20</v>
      </c>
      <c r="R13" s="83">
        <v>3090692</v>
      </c>
      <c r="S13" s="70"/>
      <c r="T13" s="61">
        <v>1</v>
      </c>
      <c r="U13" s="70"/>
      <c r="V13" s="83">
        <v>3424865</v>
      </c>
      <c r="W13" s="70"/>
      <c r="X13" s="63">
        <v>2</v>
      </c>
      <c r="Z13" s="10"/>
    </row>
    <row r="14" spans="1:26" ht="18" customHeight="1">
      <c r="A14" s="2" t="s">
        <v>28</v>
      </c>
      <c r="B14" s="2"/>
      <c r="C14" s="20">
        <v>0</v>
      </c>
      <c r="D14" s="2"/>
      <c r="E14" s="26">
        <f>ROUNDUP(C14*100/$C$8,0)</f>
        <v>0</v>
      </c>
      <c r="F14" s="2"/>
      <c r="G14" s="20">
        <v>-1450033</v>
      </c>
      <c r="H14" s="2"/>
      <c r="I14" s="27">
        <f>ROUND(G14*100/$G$8,0)</f>
        <v>-1</v>
      </c>
      <c r="K14" s="26">
        <f>R14-C14</f>
        <v>-6475650</v>
      </c>
      <c r="L14" s="2"/>
      <c r="M14" s="23">
        <f>ROUNDUP(K14*100/$K$8,0)</f>
        <v>-12</v>
      </c>
      <c r="N14" s="2"/>
      <c r="O14" s="26">
        <f>V14-G14</f>
        <v>12188234</v>
      </c>
      <c r="P14" s="2"/>
      <c r="Q14" s="23">
        <f t="shared" si="0"/>
        <v>21</v>
      </c>
      <c r="R14" s="84">
        <v>-6475650</v>
      </c>
      <c r="S14" s="70"/>
      <c r="T14" s="51">
        <v>-2</v>
      </c>
      <c r="U14" s="70"/>
      <c r="V14" s="83">
        <v>10738201</v>
      </c>
      <c r="W14" s="70"/>
      <c r="X14" s="61">
        <v>5</v>
      </c>
    </row>
    <row r="15" spans="1:26" ht="18" customHeight="1">
      <c r="A15" s="38" t="s">
        <v>38</v>
      </c>
      <c r="B15" s="2"/>
      <c r="C15" s="13">
        <f>SUM(C13:C14)</f>
        <v>-1455790</v>
      </c>
      <c r="D15" s="2"/>
      <c r="E15" s="30">
        <f>SUM(E13:E14)</f>
        <v>-1</v>
      </c>
      <c r="F15" s="2"/>
      <c r="G15" s="14">
        <f>SUM(G13:G14)</f>
        <v>13535135</v>
      </c>
      <c r="H15" s="2"/>
      <c r="I15" s="30">
        <f>SUM(I13:I14)</f>
        <v>8</v>
      </c>
      <c r="K15" s="17">
        <f>SUM(K13:K14)</f>
        <v>-1929168</v>
      </c>
      <c r="L15" s="2"/>
      <c r="M15" s="30">
        <f>SUM(M13:M14)</f>
        <v>-3</v>
      </c>
      <c r="N15" s="2"/>
      <c r="O15" s="17">
        <f>SUM(O13:O14)</f>
        <v>627931</v>
      </c>
      <c r="P15" s="2"/>
      <c r="Q15" s="30">
        <f>SUM(Q13:Q14)</f>
        <v>1</v>
      </c>
      <c r="R15" s="50">
        <f>SUM(R13:R14)</f>
        <v>-3384958</v>
      </c>
      <c r="S15" s="70"/>
      <c r="T15" s="50">
        <f>SUM(T13:T14)</f>
        <v>-1</v>
      </c>
      <c r="U15" s="70"/>
      <c r="V15" s="62">
        <f>SUM(V13:V14)</f>
        <v>14163066</v>
      </c>
      <c r="W15" s="70"/>
      <c r="X15" s="62">
        <f>SUM(X13:X14)</f>
        <v>7</v>
      </c>
    </row>
    <row r="16" spans="1:26" ht="18" customHeight="1">
      <c r="A16" s="2"/>
      <c r="B16" s="2"/>
      <c r="C16" s="7"/>
      <c r="D16" s="2"/>
      <c r="E16" s="7"/>
      <c r="F16" s="2"/>
      <c r="G16" s="7"/>
      <c r="H16" s="2"/>
      <c r="I16" s="7"/>
      <c r="K16" s="7"/>
      <c r="L16" s="2"/>
      <c r="M16" s="7"/>
      <c r="N16" s="2"/>
      <c r="O16" s="7"/>
      <c r="P16" s="2"/>
      <c r="Q16" s="7"/>
      <c r="R16" s="60"/>
      <c r="S16" s="70"/>
      <c r="T16" s="60"/>
      <c r="U16" s="70"/>
      <c r="V16" s="60"/>
      <c r="W16" s="70"/>
      <c r="X16" s="60"/>
    </row>
    <row r="17" spans="1:26" ht="18" customHeight="1">
      <c r="A17" s="38" t="s">
        <v>39</v>
      </c>
      <c r="B17" s="2"/>
      <c r="C17" s="9">
        <f>SUM(C10,C15)</f>
        <v>22383708</v>
      </c>
      <c r="D17" s="2"/>
      <c r="E17" s="29">
        <f>E10+E15</f>
        <v>11</v>
      </c>
      <c r="F17" s="2"/>
      <c r="G17" s="10">
        <f>SUM(G10,G15)</f>
        <v>27995665</v>
      </c>
      <c r="H17" s="2"/>
      <c r="I17" s="7">
        <f>ROUND(G17*100/G8,0)</f>
        <v>17</v>
      </c>
      <c r="K17" s="9">
        <f>SUM(K10,K15)</f>
        <v>3119527</v>
      </c>
      <c r="L17" s="2"/>
      <c r="M17" s="16">
        <f>M10+M15</f>
        <v>5</v>
      </c>
      <c r="N17" s="2"/>
      <c r="O17" s="9">
        <f>SUM(O10,O15)</f>
        <v>6536750</v>
      </c>
      <c r="P17" s="2"/>
      <c r="Q17" s="29">
        <f>Q10+Q15</f>
        <v>12</v>
      </c>
      <c r="R17" s="60">
        <f>SUM(R10,R15)</f>
        <v>25503235</v>
      </c>
      <c r="S17" s="70"/>
      <c r="T17" s="60">
        <f>SUM(T10,T15)</f>
        <v>11</v>
      </c>
      <c r="U17" s="70"/>
      <c r="V17" s="60">
        <f>SUM(V10,V15)</f>
        <v>34532415</v>
      </c>
      <c r="W17" s="70"/>
      <c r="X17" s="60">
        <f>SUM(X10,X15)</f>
        <v>16</v>
      </c>
    </row>
    <row r="18" spans="1:26" ht="18" customHeight="1">
      <c r="A18" s="2"/>
      <c r="B18" s="2"/>
      <c r="C18" s="7"/>
      <c r="D18" s="2"/>
      <c r="E18" s="7"/>
      <c r="F18" s="2"/>
      <c r="G18" s="7"/>
      <c r="H18" s="2"/>
      <c r="I18" s="7"/>
      <c r="K18" s="7"/>
      <c r="L18" s="2"/>
      <c r="M18" s="7"/>
      <c r="N18" s="2"/>
      <c r="O18" s="8"/>
      <c r="P18" s="2"/>
      <c r="Q18" s="7"/>
      <c r="R18" s="60"/>
      <c r="S18" s="70"/>
      <c r="T18" s="60"/>
      <c r="U18" s="70"/>
      <c r="V18" s="60"/>
      <c r="W18" s="70"/>
      <c r="X18" s="60"/>
      <c r="Z18" s="10"/>
    </row>
    <row r="19" spans="1:26" ht="18" customHeight="1">
      <c r="A19" s="2" t="s">
        <v>29</v>
      </c>
      <c r="B19" s="2"/>
      <c r="C19" s="20">
        <v>-4149145</v>
      </c>
      <c r="D19" s="2"/>
      <c r="E19" s="26">
        <f>ROUNDDOWN(C19*100/$C$8,0)</f>
        <v>-2</v>
      </c>
      <c r="F19" s="2"/>
      <c r="G19" s="20">
        <v>-3040915</v>
      </c>
      <c r="H19" s="2"/>
      <c r="I19" s="24">
        <f>ROUND(G19*100/$G$8,0)</f>
        <v>-2</v>
      </c>
      <c r="K19" s="26">
        <f>R19-C19</f>
        <v>-2308161</v>
      </c>
      <c r="L19" s="2"/>
      <c r="M19" s="26">
        <f>ROUND(K19*100/$K$8,0)</f>
        <v>-4</v>
      </c>
      <c r="N19" s="2"/>
      <c r="O19" s="26">
        <f>V19-G19</f>
        <v>-926872</v>
      </c>
      <c r="P19" s="2"/>
      <c r="Q19" s="26">
        <f>ROUND(O19*100/O8,0)</f>
        <v>-2</v>
      </c>
      <c r="R19" s="51">
        <v>-6457306</v>
      </c>
      <c r="S19" s="70"/>
      <c r="T19" s="51">
        <v>-3</v>
      </c>
      <c r="U19" s="70"/>
      <c r="V19" s="51">
        <v>-3967787</v>
      </c>
      <c r="W19" s="70"/>
      <c r="X19" s="51">
        <v>-2</v>
      </c>
    </row>
    <row r="20" spans="1:26" ht="18" customHeight="1">
      <c r="A20" s="2"/>
      <c r="B20" s="2"/>
      <c r="C20" s="7"/>
      <c r="D20" s="2"/>
      <c r="E20" s="7"/>
      <c r="F20" s="2"/>
      <c r="G20" s="7"/>
      <c r="H20" s="2"/>
      <c r="I20" s="7"/>
      <c r="K20" s="7"/>
      <c r="L20" s="2"/>
      <c r="M20" s="7"/>
      <c r="N20" s="2"/>
      <c r="O20" s="7"/>
      <c r="P20" s="2"/>
      <c r="Q20" s="7"/>
      <c r="R20" s="60"/>
      <c r="S20" s="70"/>
      <c r="T20" s="60"/>
      <c r="U20" s="70"/>
      <c r="V20" s="60"/>
      <c r="W20" s="70"/>
      <c r="X20" s="60"/>
    </row>
    <row r="21" spans="1:26" ht="18" customHeight="1">
      <c r="A21" s="38" t="s">
        <v>40</v>
      </c>
      <c r="B21" s="2"/>
      <c r="C21" s="31">
        <f>SUM(C17:C20)</f>
        <v>18234563</v>
      </c>
      <c r="D21" s="2"/>
      <c r="E21" s="27">
        <f>ROUND(C21*100/$C$8,0)</f>
        <v>10</v>
      </c>
      <c r="F21" s="2"/>
      <c r="G21" s="31">
        <f>SUM(G17:G20)</f>
        <v>24954750</v>
      </c>
      <c r="H21" s="2"/>
      <c r="I21" s="27">
        <f>ROUND(G21*100/$G$8,0)</f>
        <v>15</v>
      </c>
      <c r="K21" s="13">
        <f>SUM(K17:K20)</f>
        <v>811366</v>
      </c>
      <c r="L21" s="2"/>
      <c r="M21" s="26">
        <f>ROUND(K21*100/$K$8,0)</f>
        <v>1</v>
      </c>
      <c r="N21" s="2"/>
      <c r="O21" s="13">
        <f>SUM(O17:O20)</f>
        <v>5609878</v>
      </c>
      <c r="P21" s="2"/>
      <c r="Q21" s="32">
        <f>SUM(Q17:Q19)</f>
        <v>10</v>
      </c>
      <c r="R21" s="64">
        <f>SUM(R17:R20)</f>
        <v>19045929</v>
      </c>
      <c r="S21" s="70"/>
      <c r="T21" s="64">
        <f>SUM(T17:T20)</f>
        <v>8</v>
      </c>
      <c r="U21" s="70"/>
      <c r="V21" s="64">
        <f>SUM(V17:V20)</f>
        <v>30564628</v>
      </c>
      <c r="W21" s="70"/>
      <c r="X21" s="64">
        <f>SUM(X17:X20)</f>
        <v>14</v>
      </c>
    </row>
    <row r="22" spans="1:26" ht="18" customHeight="1">
      <c r="A22" s="2"/>
      <c r="B22" s="2"/>
      <c r="C22" s="33"/>
      <c r="D22" s="2"/>
      <c r="E22" s="8"/>
      <c r="F22" s="2"/>
      <c r="G22" s="33"/>
      <c r="H22" s="2"/>
      <c r="I22" s="8"/>
      <c r="K22" s="33"/>
      <c r="L22" s="2"/>
      <c r="M22" s="8"/>
      <c r="N22" s="2"/>
      <c r="O22" s="33"/>
      <c r="P22" s="2"/>
      <c r="Q22" s="34"/>
      <c r="R22" s="61"/>
      <c r="S22" s="70"/>
      <c r="T22" s="61"/>
      <c r="U22" s="70"/>
      <c r="V22" s="61"/>
      <c r="W22" s="70"/>
      <c r="X22" s="61"/>
    </row>
    <row r="23" spans="1:26" ht="18" customHeight="1">
      <c r="A23" s="38" t="s">
        <v>43</v>
      </c>
      <c r="B23" s="2"/>
      <c r="C23" s="33"/>
      <c r="D23" s="2"/>
      <c r="E23" s="8"/>
      <c r="F23" s="2"/>
      <c r="G23" s="33"/>
      <c r="H23" s="2"/>
      <c r="I23" s="8"/>
      <c r="K23" s="33"/>
      <c r="L23" s="2"/>
      <c r="M23" s="8"/>
      <c r="N23" s="2"/>
      <c r="O23" s="33"/>
      <c r="P23" s="2"/>
      <c r="Q23" s="34"/>
      <c r="R23" s="61"/>
      <c r="S23" s="70"/>
      <c r="T23" s="61"/>
      <c r="U23" s="70"/>
      <c r="V23" s="61"/>
      <c r="W23" s="70"/>
      <c r="X23" s="61"/>
    </row>
    <row r="24" spans="1:26" ht="18" customHeight="1">
      <c r="A24" s="85" t="s">
        <v>82</v>
      </c>
      <c r="B24" s="2"/>
      <c r="C24" s="33"/>
      <c r="D24" s="2"/>
      <c r="E24" s="8"/>
      <c r="F24" s="2"/>
      <c r="G24" s="33"/>
      <c r="H24" s="2"/>
      <c r="I24" s="8"/>
      <c r="K24" s="33"/>
      <c r="L24" s="2"/>
      <c r="M24" s="8"/>
      <c r="N24" s="2"/>
      <c r="O24" s="33"/>
      <c r="P24" s="2"/>
      <c r="Q24" s="34"/>
      <c r="R24" s="61"/>
      <c r="S24" s="70"/>
      <c r="T24" s="61"/>
      <c r="U24" s="70"/>
      <c r="V24" s="61"/>
      <c r="W24" s="70"/>
      <c r="X24" s="61"/>
    </row>
    <row r="25" spans="1:26" ht="18" customHeight="1">
      <c r="A25" s="86" t="s">
        <v>83</v>
      </c>
      <c r="B25" s="2"/>
      <c r="C25" s="33"/>
      <c r="D25" s="2"/>
      <c r="E25" s="8"/>
      <c r="F25" s="2"/>
      <c r="G25" s="33"/>
      <c r="H25" s="2"/>
      <c r="I25" s="8"/>
      <c r="K25" s="33"/>
      <c r="L25" s="2"/>
      <c r="M25" s="8"/>
      <c r="N25" s="2"/>
      <c r="O25" s="33"/>
      <c r="P25" s="2"/>
      <c r="Q25" s="34"/>
      <c r="R25" s="48">
        <v>-1268192</v>
      </c>
      <c r="S25" s="70"/>
      <c r="T25" s="48">
        <v>-1</v>
      </c>
      <c r="U25" s="71"/>
      <c r="V25" s="48">
        <v>-66789</v>
      </c>
      <c r="W25" s="71"/>
      <c r="X25" s="61">
        <v>0</v>
      </c>
    </row>
    <row r="26" spans="1:26" ht="27">
      <c r="A26" s="86" t="s">
        <v>45</v>
      </c>
      <c r="B26" s="2"/>
      <c r="C26" s="33"/>
      <c r="D26" s="2"/>
      <c r="E26" s="8"/>
      <c r="F26" s="2"/>
      <c r="G26" s="33"/>
      <c r="H26" s="2"/>
      <c r="I26" s="8"/>
      <c r="K26" s="33"/>
      <c r="L26" s="2"/>
      <c r="M26" s="8"/>
      <c r="N26" s="2"/>
      <c r="O26" s="33"/>
      <c r="P26" s="2"/>
      <c r="Q26" s="34"/>
      <c r="R26" s="48">
        <v>-280543</v>
      </c>
      <c r="S26" s="70"/>
      <c r="T26" s="61">
        <v>0</v>
      </c>
      <c r="U26" s="71"/>
      <c r="V26" s="61">
        <v>0</v>
      </c>
      <c r="W26" s="71"/>
      <c r="X26" s="61">
        <v>0</v>
      </c>
    </row>
    <row r="27" spans="1:26" ht="18" customHeight="1">
      <c r="A27" s="87" t="s">
        <v>84</v>
      </c>
      <c r="B27" s="2"/>
      <c r="C27" s="33"/>
      <c r="D27" s="2"/>
      <c r="E27" s="8"/>
      <c r="F27" s="2"/>
      <c r="G27" s="33"/>
      <c r="H27" s="2"/>
      <c r="I27" s="8"/>
      <c r="K27" s="33"/>
      <c r="L27" s="2"/>
      <c r="M27" s="8"/>
      <c r="N27" s="2"/>
      <c r="O27" s="33"/>
      <c r="P27" s="2"/>
      <c r="Q27" s="34"/>
      <c r="R27" s="61">
        <v>292176</v>
      </c>
      <c r="S27" s="70"/>
      <c r="T27" s="61">
        <v>0</v>
      </c>
      <c r="U27" s="71"/>
      <c r="V27" s="61">
        <v>11354</v>
      </c>
      <c r="W27" s="71"/>
      <c r="X27" s="61">
        <v>0</v>
      </c>
    </row>
    <row r="28" spans="1:26" ht="18" customHeight="1">
      <c r="B28" s="2"/>
      <c r="C28" s="33"/>
      <c r="D28" s="2"/>
      <c r="E28" s="8"/>
      <c r="F28" s="2"/>
      <c r="G28" s="33"/>
      <c r="H28" s="2"/>
      <c r="I28" s="8"/>
      <c r="K28" s="33"/>
      <c r="L28" s="2"/>
      <c r="M28" s="8"/>
      <c r="N28" s="2"/>
      <c r="O28" s="33"/>
      <c r="P28" s="2"/>
      <c r="Q28" s="34"/>
      <c r="R28" s="61"/>
      <c r="S28" s="70"/>
      <c r="T28" s="61"/>
      <c r="U28" s="70"/>
      <c r="V28" s="61"/>
      <c r="W28" s="70"/>
      <c r="X28" s="61"/>
    </row>
    <row r="29" spans="1:26" ht="18" customHeight="1">
      <c r="A29" s="85" t="s">
        <v>85</v>
      </c>
      <c r="B29" s="2"/>
      <c r="C29" s="33"/>
      <c r="D29" s="2"/>
      <c r="E29" s="8"/>
      <c r="F29" s="2"/>
      <c r="G29" s="33"/>
      <c r="H29" s="2"/>
      <c r="I29" s="8"/>
      <c r="K29" s="33"/>
      <c r="L29" s="2"/>
      <c r="M29" s="8"/>
      <c r="N29" s="2"/>
      <c r="O29" s="33"/>
      <c r="P29" s="2"/>
      <c r="Q29" s="34"/>
      <c r="R29" s="61"/>
      <c r="S29" s="70"/>
      <c r="T29" s="61"/>
      <c r="U29" s="70"/>
      <c r="V29" s="61"/>
      <c r="W29" s="61"/>
      <c r="X29" s="61"/>
      <c r="Y29" s="24"/>
    </row>
    <row r="30" spans="1:26" ht="18" customHeight="1">
      <c r="A30" s="6" t="s">
        <v>46</v>
      </c>
      <c r="B30" s="2"/>
      <c r="C30" s="31" t="e">
        <f>-#REF!+#REF!</f>
        <v>#REF!</v>
      </c>
      <c r="D30" s="2"/>
      <c r="E30" s="26" t="e">
        <f>ROUNDUP(C30*100/$C$8,0)</f>
        <v>#REF!</v>
      </c>
      <c r="F30" s="2"/>
      <c r="G30" s="26" t="e">
        <f>#REF!-#REF!</f>
        <v>#REF!</v>
      </c>
      <c r="H30" s="2"/>
      <c r="I30" s="26" t="e">
        <f>ROUND(G30*100/G8,0)</f>
        <v>#REF!</v>
      </c>
      <c r="K30" s="26" t="e">
        <f>R30-C30</f>
        <v>#REF!</v>
      </c>
      <c r="L30" s="2"/>
      <c r="M30" s="88" t="e">
        <f>ROUND(K30*100/$K$8,0)</f>
        <v>#REF!</v>
      </c>
      <c r="N30" s="2"/>
      <c r="O30" s="26" t="e">
        <f>V30-G30</f>
        <v>#REF!</v>
      </c>
      <c r="P30" s="2"/>
      <c r="Q30" s="26" t="e">
        <f>ROUND(O30*100/$O$8,0)</f>
        <v>#REF!</v>
      </c>
      <c r="R30" s="61">
        <v>0</v>
      </c>
      <c r="S30" s="61"/>
      <c r="T30" s="61">
        <v>0</v>
      </c>
      <c r="U30" s="70"/>
      <c r="V30" s="48">
        <v>-3311435</v>
      </c>
      <c r="W30" s="61"/>
      <c r="X30" s="48">
        <v>-2</v>
      </c>
      <c r="Y30" s="24"/>
    </row>
    <row r="31" spans="1:26" ht="18" customHeight="1">
      <c r="A31" s="2"/>
      <c r="B31" s="2"/>
      <c r="C31" s="33"/>
      <c r="D31" s="2"/>
      <c r="E31" s="8"/>
      <c r="F31" s="2"/>
      <c r="G31" s="33"/>
      <c r="H31" s="2"/>
      <c r="I31" s="8"/>
      <c r="K31" s="33"/>
      <c r="L31" s="2"/>
      <c r="M31" s="8"/>
      <c r="N31" s="2"/>
      <c r="O31" s="33"/>
      <c r="P31" s="2"/>
      <c r="Q31" s="34"/>
      <c r="R31" s="61"/>
      <c r="S31" s="61"/>
      <c r="T31" s="61"/>
      <c r="U31" s="70"/>
      <c r="V31" s="61"/>
      <c r="W31" s="61"/>
      <c r="X31" s="61"/>
      <c r="Y31" s="24"/>
    </row>
    <row r="32" spans="1:26" ht="18" customHeight="1">
      <c r="A32" s="38" t="s">
        <v>41</v>
      </c>
      <c r="B32" s="2"/>
      <c r="C32" s="33"/>
      <c r="D32" s="2"/>
      <c r="E32" s="8"/>
      <c r="F32" s="2"/>
      <c r="G32" s="33"/>
      <c r="H32" s="2"/>
      <c r="I32" s="8"/>
      <c r="K32" s="33"/>
      <c r="L32" s="2"/>
      <c r="M32" s="8"/>
      <c r="N32" s="2"/>
      <c r="O32" s="33"/>
      <c r="P32" s="2"/>
      <c r="Q32" s="34"/>
      <c r="R32" s="50">
        <f>SUM(R25:R31)</f>
        <v>-1256559</v>
      </c>
      <c r="S32" s="61"/>
      <c r="T32" s="50">
        <f>SUM(T25:T31)</f>
        <v>-1</v>
      </c>
      <c r="U32" s="70"/>
      <c r="V32" s="50">
        <f>SUM(V25:V31)</f>
        <v>-3366870</v>
      </c>
      <c r="W32" s="61"/>
      <c r="X32" s="50">
        <f>SUM(X25:X31)</f>
        <v>-2</v>
      </c>
      <c r="Y32" s="24"/>
    </row>
    <row r="33" spans="1:24" ht="18" customHeight="1">
      <c r="A33" s="2"/>
      <c r="B33" s="2"/>
      <c r="C33" s="33"/>
      <c r="D33" s="2"/>
      <c r="E33" s="8"/>
      <c r="F33" s="2"/>
      <c r="G33" s="33"/>
      <c r="H33" s="2"/>
      <c r="I33" s="8"/>
      <c r="K33" s="33"/>
      <c r="L33" s="2"/>
      <c r="M33" s="8"/>
      <c r="N33" s="2"/>
      <c r="O33" s="33"/>
      <c r="P33" s="2"/>
      <c r="Q33" s="34"/>
      <c r="R33" s="61"/>
      <c r="S33" s="70"/>
      <c r="T33" s="61"/>
      <c r="U33" s="70"/>
      <c r="V33" s="61"/>
      <c r="W33" s="70"/>
      <c r="X33" s="61"/>
    </row>
    <row r="34" spans="1:24" ht="18" customHeight="1" thickBot="1">
      <c r="A34" s="38" t="s">
        <v>42</v>
      </c>
      <c r="B34" s="2"/>
      <c r="C34" s="19" t="e">
        <f>C21+C30</f>
        <v>#REF!</v>
      </c>
      <c r="D34" s="2"/>
      <c r="E34" s="18" t="e">
        <f>ROUNDUP(C34*100/$C$8,0)</f>
        <v>#REF!</v>
      </c>
      <c r="F34" s="2"/>
      <c r="G34" s="19" t="e">
        <f>G21+G30</f>
        <v>#REF!</v>
      </c>
      <c r="H34" s="2"/>
      <c r="I34" s="18" t="e">
        <f>ROUNDUP(G34*100/$G$8,0)</f>
        <v>#REF!</v>
      </c>
      <c r="K34" s="19" t="e">
        <f>K21+K30</f>
        <v>#REF!</v>
      </c>
      <c r="L34" s="2"/>
      <c r="M34" s="18" t="e">
        <f>ROUND(K34*100/$K$8,0)</f>
        <v>#REF!</v>
      </c>
      <c r="N34" s="2"/>
      <c r="O34" s="19" t="e">
        <f>O21+O30</f>
        <v>#REF!</v>
      </c>
      <c r="P34" s="2"/>
      <c r="Q34" s="35" t="e">
        <f>ROUND(O34*100/$O$8,0)</f>
        <v>#REF!</v>
      </c>
      <c r="R34" s="65">
        <f>R21+R32</f>
        <v>17789370</v>
      </c>
      <c r="S34" s="70"/>
      <c r="T34" s="65">
        <f>T21+T32</f>
        <v>7</v>
      </c>
      <c r="U34" s="70"/>
      <c r="V34" s="65">
        <f>V21+V32</f>
        <v>27197758</v>
      </c>
      <c r="W34" s="70"/>
      <c r="X34" s="65">
        <f>X21+X32</f>
        <v>12</v>
      </c>
    </row>
    <row r="35" spans="1:24" ht="18" customHeight="1" thickTop="1">
      <c r="A35" s="21"/>
    </row>
    <row r="36" spans="1:24" ht="18" customHeight="1" thickBot="1">
      <c r="A36" s="2"/>
      <c r="B36" s="2"/>
      <c r="C36" s="92" t="str">
        <f>C6</f>
        <v>105年1月1日至6月30日</v>
      </c>
      <c r="D36" s="92"/>
      <c r="E36" s="92"/>
      <c r="F36" s="2"/>
      <c r="G36" s="92" t="str">
        <f>FiscalPeriod1C</f>
        <v>104年1月1日至6月30日</v>
      </c>
      <c r="H36" s="92"/>
      <c r="I36" s="92"/>
      <c r="K36" s="92" t="str">
        <f>K6</f>
        <v>105年7月1日至9月30日</v>
      </c>
      <c r="L36" s="92"/>
      <c r="M36" s="92"/>
      <c r="N36" s="2"/>
      <c r="O36" s="92" t="str">
        <f>O6</f>
        <v>104年7月1日至9月30日</v>
      </c>
      <c r="P36" s="92"/>
      <c r="Q36" s="92"/>
      <c r="R36" s="92" t="str">
        <f>R6</f>
        <v>107年1月1日至12月31日</v>
      </c>
      <c r="S36" s="92"/>
      <c r="T36" s="92"/>
      <c r="U36" s="2"/>
      <c r="V36" s="92" t="str">
        <f>V6</f>
        <v>106年1月1日至12月31日</v>
      </c>
      <c r="W36" s="92"/>
      <c r="X36" s="92"/>
    </row>
    <row r="37" spans="1:24" ht="18" customHeight="1" thickBot="1">
      <c r="A37" s="2"/>
      <c r="B37" s="2"/>
      <c r="C37" s="46" t="s">
        <v>13</v>
      </c>
      <c r="D37" s="2"/>
      <c r="E37" s="46" t="s">
        <v>14</v>
      </c>
      <c r="F37" s="2"/>
      <c r="G37" s="46" t="s">
        <v>13</v>
      </c>
      <c r="H37" s="2"/>
      <c r="I37" s="46" t="s">
        <v>14</v>
      </c>
      <c r="K37" s="46" t="s">
        <v>13</v>
      </c>
      <c r="L37" s="2"/>
      <c r="M37" s="46" t="s">
        <v>14</v>
      </c>
      <c r="N37" s="2"/>
      <c r="O37" s="46" t="s">
        <v>13</v>
      </c>
      <c r="P37" s="2"/>
      <c r="Q37" s="46" t="s">
        <v>14</v>
      </c>
      <c r="R37" s="46" t="s">
        <v>13</v>
      </c>
      <c r="S37" s="2"/>
      <c r="T37" s="46" t="s">
        <v>14</v>
      </c>
      <c r="U37" s="2"/>
      <c r="V37" s="46" t="s">
        <v>13</v>
      </c>
      <c r="W37" s="2"/>
      <c r="X37" s="46" t="s">
        <v>14</v>
      </c>
    </row>
    <row r="38" spans="1:24" ht="18" customHeight="1" thickBot="1">
      <c r="A38" s="38" t="s">
        <v>44</v>
      </c>
      <c r="B38" s="2"/>
      <c r="C38" s="36">
        <v>0.22</v>
      </c>
      <c r="D38" s="2"/>
      <c r="E38" s="36">
        <v>0.19</v>
      </c>
      <c r="F38" s="2"/>
      <c r="G38" s="36">
        <v>0.4</v>
      </c>
      <c r="H38" s="2"/>
      <c r="I38" s="36">
        <v>0.34</v>
      </c>
      <c r="K38" s="36">
        <f>K17/'107Q4資產負債表 -查核 '!M23*10</f>
        <v>7.7988175000000007E-2</v>
      </c>
      <c r="L38" s="2"/>
      <c r="M38" s="36">
        <f>K21/'107Q4資產負債表 -查核 '!M23*10</f>
        <v>2.0284150000000001E-2</v>
      </c>
      <c r="N38" s="2"/>
      <c r="O38" s="36" t="e">
        <f>O17/'107Q4資產負債表 -查核 '!#REF!*10</f>
        <v>#REF!</v>
      </c>
      <c r="P38" s="2"/>
      <c r="Q38" s="36" t="e">
        <f>O21/'107Q4資產負債表 -查核 '!#REF!*10</f>
        <v>#REF!</v>
      </c>
      <c r="R38" s="44">
        <f>R17/'107Q4資產負債表 -查核 '!M23*10</f>
        <v>0.63758087500000005</v>
      </c>
      <c r="S38" s="4"/>
      <c r="T38" s="44">
        <f>R21/'107Q4資產負債表 -查核 '!M23*10</f>
        <v>0.47614822499999998</v>
      </c>
      <c r="U38" s="4"/>
      <c r="V38" s="44">
        <f>V17/'107Q4資產負債表 -查核 '!Q23*10</f>
        <v>0.86331037499999996</v>
      </c>
      <c r="W38" s="4"/>
      <c r="X38" s="44">
        <f>V21/'107Q4資產負債表 -查核 '!Q23*10</f>
        <v>0.76411569999999995</v>
      </c>
    </row>
    <row r="39" spans="1:24" ht="18" customHeight="1" thickTop="1">
      <c r="A39" s="2"/>
      <c r="B39" s="2"/>
      <c r="C39" s="7"/>
      <c r="D39" s="2"/>
      <c r="E39" s="7"/>
      <c r="F39" s="2"/>
      <c r="G39" s="7"/>
      <c r="H39" s="2"/>
      <c r="I39" s="7"/>
    </row>
    <row r="40" spans="1:24" ht="18" customHeight="1">
      <c r="K40" s="15"/>
      <c r="Q40" s="37"/>
    </row>
  </sheetData>
  <mergeCells count="16">
    <mergeCell ref="A1:X1"/>
    <mergeCell ref="A2:X2"/>
    <mergeCell ref="C36:E36"/>
    <mergeCell ref="G36:I36"/>
    <mergeCell ref="C6:E6"/>
    <mergeCell ref="G6:I6"/>
    <mergeCell ref="K36:M36"/>
    <mergeCell ref="O36:Q36"/>
    <mergeCell ref="R6:T6"/>
    <mergeCell ref="V6:X6"/>
    <mergeCell ref="R36:T36"/>
    <mergeCell ref="V36:X36"/>
    <mergeCell ref="A3:X3"/>
    <mergeCell ref="A4:X4"/>
    <mergeCell ref="K6:M6"/>
    <mergeCell ref="O6:Q6"/>
  </mergeCells>
  <phoneticPr fontId="5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 2 1 6 0 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 2 8 1 0 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 - 1 2 3 9 4 9 4 5 . 0 0 0 0 < / N u m e r i c V a l u e >  
         < V a l u e > - 1 2 3 9 4 9 4 5 . 0 0 0 0 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 3 1 1 0 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 6 f 2 f 9 4 7 b - e 1 c 5 - 4 e 8 5 - a 9 c 5 - 8 c 4 f 9 3 9 9 3 4 a d 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 3 2 1 0 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 - 1 2 3 0 8 2 5 0 4 . 0 0 0 0 < / N u m e r i c V a l u e >  
         < V a l u e > - 1 2 3 0 8 2 5 0 4 . 0 0 0 0 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 3 2 1 0 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 3 3 1 0 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 - 4 1 1 4 5 2 0 7 . 0 0 0 0 < / N u m e r i c V a l u e >  
         < V a l u e > - 4 1 1 4 5 2 0 7 . 0 0 0 0 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 3 3 2 0 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 - 4 9 0 6 4 9 1 7 . 0 0 0 0 < / N u m e r i c V a l u e >  
         < V a l u e > - 4 9 0 6 4 9 1 7 . 0 0 0 0 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 2 2 6 0 - 1 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 - 1 0 5 3 6 3 6 4 . 0 0 0 0 < / N u m e r i c V a l u e >  
         < V a l u e > - 1 0 5 3 6 3 6 4 . 0 0 0 0 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 8 1 1 0 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 6 4 5 7 3 0 6 . 0 0 0 0 < / N u m e r i c V a l u e >  
         < V a l u e > 6 4 5 7 3 0 6 . 0 0 0 0 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 4 0 0 0 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 - 1 8 3 5 4 0 0 8 5 . 0 0 0 0 < / N u m e r i c V a l u e >  
         < V a l u e > - 1 8 3 5 4 0 0 8 5 . 0 0 0 0 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 1 0 7 . 0 9 . 3 0 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 4 0 0 0 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 - 1 6 5 7 0 9 8 1 6 . 0 0 0 0 < / N u m e r i c V a l u e >  
         < V a l u e > - 1 6 5 7 0 9 8 1 6 . 0 0 0 0 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 1 0 6 . 9 . 3 0 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 a 6 9 8 9 e 9 1 - 5 2 d 0 - 4 2 0 6 - a f 2 f - d 9 3 4 7 1 3 8 a 8 b 9 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 4 0 0 0 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 - 2 2 1 4 7 0 2 9 3 . 0 0 0 0 < / N u m e r i c V a l u e >  
         < V a l u e > - 2 2 1 4 7 0 2 9 3 . 0 0 0 0 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 6 0 0 0 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 1 5 9 7 0 0 5 8 7 . 0 0 0 0 < / N u m e r i c V a l u e >  
         < V a l u e > 1 5 9 7 0 0 5 8 7 . 0 0 0 0 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 1 0 7 . 0 9 . 3 0 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 6 0 0 0 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 1 5 1 2 4 9 2 8 6 . 0 0 0 0 < / N u m e r i c V a l u e >  
         < V a l u e > 1 5 1 2 4 9 2 8 6 . 0 0 0 0 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 1 0 6 . 9 . 3 0 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 5 3 8 b 2 0 0 3 - 5 1 1 4 - 4 3 e d - a 9 9 5 - a 3 f 8 7 3 0 3 0 c 5 1 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 6 0 0 0 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 2 0 1 1 0 0 9 4 4 . 0 0 0 0 < / N u m e r i c V a l u e >  
         < V a l u e > 2 0 1 1 0 0 9 4 4 . 0 0 0 0 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 1 4 5 5 7 9 0 . 0 0 0 0 < / N u m e r i c V a l u e >  
         < V a l u e > 1 4 5 5 7 9 0 . 0 0 0 0 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 1 0 7 . 0 9 . 3 0 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 - 1 4 9 8 5 1 6 8 . 0 0 0 0 < / N u m e r i c V a l u e >  
         < V a l u e > - 1 4 9 8 5 1 6 8 . 0 0 0 0 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 1 0 6 . 9 . 3 0 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 7 5 0 0 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 1 0 7 . 0 9 . 3 0 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 7 5 0 0 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 1 4 5 0 0 3 3 . 0 0 0 0 < / N u m e r i c V a l u e >  
         < V a l u e > 1 4 5 0 0 3 3 . 0 0 0 0 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 1 0 6 . 9 . 3 0 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 8 1 1 0 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 4 1 4 9 1 4 5 . 0 0 0 0 < / N u m e r i c V a l u e >  
         < V a l u e > 4 1 4 9 1 4 5 . 0 0 0 0 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 1 0 7 . 0 9 . 3 0 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 8 1 1 0 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 3 0 4 0 9 1 5 . 0 0 0 0 < / N u m e r i c V a l u e >  
         < V a l u e > 3 0 4 0 9 1 5 . 0 0 0 0 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 1 0 6 . 9 . 3 0 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 8 1 1 0 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 3 9 6 7 7 8 7 . 0 0 0 0 < / N u m e r i c V a l u e >  
         < V a l u e > 3 9 6 7 7 8 7 . 0 0 0 0 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 6 2 6 7 4 8 4 1 - 6 f c f - 4 5 7 8 - a 9 6 f - a 3 c 4 9 c b 4 d 1 e b 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 1 0 7 . 0 9 . 3 0 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 4 3 1 4 8 9 . 0 0 0 0 < / N u m e r i c V a l u e >  
         < V a l u e > 4 3 1 4 8 9 . 0 0 0 0 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 P r i o r P e r i o d 1 B a l a n c e < / C o l u m n N a m e >  
         < U s e r F r i e n d l y C o l u m n N a m e > 1 0 7 . 0 9 . 3 0 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 c 6 e 3 d f f 9 - 6 e 8 5 - 4 1 3 0 - 8 9 2 3 - 9 f 2 f d 3 a 9 d c b 8 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 1 0 7 . 0 6 . 3 0 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 3 6 7 9 6 9 . 0 0 0 0 < / N u m e r i c V a l u e >  
         < V a l u e > 3 6 7 9 6 9 . 0 0 0 0 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 P r i o r P e r i o d 2 B a l a n c e < / C o l u m n N a m e >  
         < U s e r F r i e n d l y C o l u m n N a m e > 1 0 7 . 0 6 . 3 0 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 c 4 f 8 9 5 b 9 - b 7 5 7 - 4 b 8 2 - b 7 d 1 - 3 f 4 3 0 f 2 f 8 5 c d 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 1 0 7 . 0 3 . 3 1 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 3 0 9 7 4 4 . 0 0 0 0 < / N u m e r i c V a l u e >  
         < V a l u e > 3 0 9 7 4 4 . 0 0 0 0 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 P r i o r P e r i o d 3 B a l a n c e < / C o l u m n N a m e >  
         < U s e r F r i e n d l y C o l u m n N a m e > 1 0 7 . 0 3 . 3 1 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 5 1 7 f 1 6 a b - 3 8 4 f - 4 d 0 4 - 8 d 2 5 - 0 e 0 8 8 c b c 3 6 2 d 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 3 8 3 9 5 9 4 . 0 0 0 0 < / N u m e r i c V a l u e >  
         < V a l u e > 3 8 3 9 5 9 4 . 0 0 0 0 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 1 4 d e 4 2 8 4 - 9 c 1 1 - 4 2 e 6 - a 5 d 5 - f a 9 b 4 5 7 e 4 0 f 4 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 2 4 8 8 0 4 9 . 0 0 0 0 < / N u m e r i c V a l u e >  
         < V a l u e > 2 4 8 8 0 4 9 . 0 0 0 0 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 P r i o r P e r i o d 5 B a l a n c e < / C o l u m n N a m e >  
         < U s e r F r i e n d l y C o l u m n N a m e > 1 0 6 . 9 . 3 0 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 5 4 6 b 7 5 0 6 - 1 5 8 3 - 4 5 7 b - a 6 9 9 - 2 d 0 e 0 c a 1 5 0 b b 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 - 1 0 0 7 3 9 0 . 0 0 0 0 < / N u m e r i c V a l u e >  
         < V a l u e > - 1 0 0 7 3 9 0 . 0 0 0 0 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 P r i o r P e r i o d 6 B a l a n c e < / C o l u m n N a m e >  
         < U s e r F r i e n d l y C o l u m n N a m e > 1 0 6 . 6 . 3 0 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 9 e a e 9 2 1 8 - b 2 9 1 - 4 9 8 c - b 3 9 c - a 0 a 9 1 5 6 1 3 9 8 5 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 1 0 6 . 3 . 3 1 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 8 7 5 9 5 4 . 0 0 0 0 < / N u m e r i c V a l u e >  
         < V a l u e > 8 7 5 9 5 4 . 0 0 0 0 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 P r i o r P e r i o d 7 B a l a n c e < / C o l u m n N a m e >  
         < U s e r F r i e n d l y C o l u m n N a m e > 1 0 6 . 3 . 3 1 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 7 6 6 f f 5 4 7 - f b e 1 - 4 b a 0 - 8 5 d 8 - 1 f 1 0 9 4 7 5 6 e 0 0 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 3 4 1 0 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 5 2 8 1 5 9 . 0 0 0 0 < / N u m e r i c V a l u e >  
         < V a l u e > 5 2 8 1 5 9 . 0 0 0 0 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 P r i o r P e r i o d 8 B a l a n c e < / C o l u m n N a m e >  
         < U s e r F r i e n d l y C o l u m n N a m e > 1 0 5 . 1 2 . 3 1 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 3 4 7 6 5 7 0 9 . 0 0 0 0 < / N u m e r i c V a l u e >  
         < V a l u e > 3 4 7 6 5 7 0 9 . 0 0 0 0 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 1 3 6 0 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 4 5 0 5 0 0 0 0 0 . 0 0 0 0 < / N u m e r i c V a l u e >  
         < V a l u e > 4 5 0 5 0 0 0 0 0 . 0 0 0 0 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 1 1 4 0 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 1 6 6 5 3 9 0 0 . 0 0 0 0 < / N u m e r i c V a l u e >  
         < V a l u e > 1 6 6 5 3 9 0 0 . 0 0 0 0 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 1 3 1 0 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 4 5 0 2 0 4 1 3 . 0 0 0 0 < / N u m e r i c V a l u e >  
         < V a l u e > 4 5 0 2 0 4 1 3 . 0 0 0 0 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 1 1 9 0 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 2 8 0 5 9 7 5 7 . 0 0 0 0 < / N u m e r i c V a l u e >  
         < V a l u e > 2 8 0 5 9 7 5 7 . 0 0 0 0 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 1 2 5 0 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 2 7 1 2 5 1 8 . 0 0 0 0 < / N u m e r i c V a l u e >  
         < V a l u e > 2 7 1 2 5 1 8 . 0 0 0 0 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 1 2 9 8 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 1 5 4 2 8 6 4 . 0 0 0 0 < / N u m e r i c V a l u e >  
         < V a l u e > 1 5 4 2 8 6 4 . 0 0 0 0 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 1 1 1 1 0 1 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 1 1 1 1 0 2 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 - 4 8 9 7 1 5 . 0 0 0 0 < / N u m e r i c V a l u e >  
         < V a l u e > - 4 8 9 7 1 5 . 0 0 0 0 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 1 7 X X 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 7 0 7 1 7 5 6 . 0 0 0 0 < / N u m e r i c V a l u e >  
         < V a l u e > 7 0 7 1 7 5 6 . 0 0 0 0 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 1 5 X X 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 9 7 6 4 1 3 4 . 0 0 0 0 < / N u m e r i c V a l u e >  
         < V a l u e > 9 7 6 4 1 3 4 . 0 0 0 0 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 1 6 7 2 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 6 8 4 1 6 9 3 . 0 0 0 0 < / N u m e r i c V a l u e >  
         < V a l u e > 6 8 4 1 6 9 3 . 0 0 0 0 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 2 2 2 9 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 2 1 7 0 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 - 3 2 8 9 9 6 9 1 . 0 0 0 0 < / N u m e r i c V a l u e >  
         < V a l u e > - 3 2 8 9 9 6 9 1 . 0 0 0 0 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 2 2 9 8 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 - 3 7 3 4 1 4 . 0 0 0 0 < / N u m e r i c V a l u e >  
         < V a l u e > - 3 7 3 4 1 4 . 0 0 0 0 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 2 2 6 0 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 3 3 5 0 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 - 1 3 1 6 4 8 4 . 0 0 0 0 < / N u m e r i c V a l u e >  
         < V a l u e > - 1 3 1 6 4 8 4 . 0 0 0 0 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 9 6 0 0 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 1 6 9 7 6 5 5 2 7 8 0 0 0 0 0 0 2 6 9 < / T B D o c u m e n t I D >  
         < N u m e r i c V a l u e > - 1 9 0 4 5 9 2 9 . 0 0 0 0 < / N u m e r i c V a l u e >  
         < V a l u e > - 1 9 0 4 5 9 2 9 . 0 0 0 0 < / V a l u e >  
         < C h a r t T y p e > c t C l a s s e s < / C h a r t T y p e >  
         < R e f e r e n c e > 2 8 1 0 1 < / R e f e r e n c e >  
         < T B D o c N a m e > �eIQ�b�Of��{h�  1 0 7 . 1 2 . 3 1 < / T B D o c N a m e >  
         < T B C h a r t N a m e >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 2 2 1 0 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 - 1 6 0 7 3 2 . 0 0 0 0 < / N u m e r i c V a l u e >  
         < V a l u e > - 1 6 0 7 3 2 . 0 0 0 0 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 3 4 5 0 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 4 8 9 7 1 5 . 0 0 0 0 < / N u m e r i c V a l u e >  
         < V a l u e > 4 8 9 7 1 5 . 0 0 0 0 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 6 0 0 0 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 2 1 1 4 4 0 2 9 7 . 0 0 0 0 < / N u m e r i c V a l u e >  
         < V a l u e > 2 1 1 4 4 0 2 9 7 . 0 0 0 0 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 4 0 0 0 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 - 2 4 0 3 2 8 4 9 0 . 0 0 0 0 < / N u m e r i c V a l u e >  
         < V a l u e > - 2 4 0 3 2 8 4 9 0 . 0 0 0 0 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 a e 7 7 3 3 e f - 9 6 6 4 - 4 0 9 9 - 8 8 b b - f 5 5 3 8 9 a 1 f 3 e 9 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 3 4 5 0 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 4 8 9 7 1 5 . 0 0 0 0 < / N u m e r i c V a l u e >  
         < V a l u e > 4 8 9 7 1 5 . 0 0 0 0 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 1 X X X 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 7 0 6 2 5 2 0 7 7 . 0 0 0 0 < / N u m e r i c V a l u e >  
         < V a l u e > 7 0 6 2 5 2 0 7 7 . 0 0 0 0 < / V a l u e >  
         < C h a r t T y p e > c t C l a s s e s < / C h a r t T y p e >  
         < R e f e r e n c e > 2 8 1 0 1 < / R e f e r e n c e >  
         < T B D o c N a m e > �eIQ�b�Of��{h�  1 0 7 . 1 2 . 3 1 < / T B D o c N a m e >  
         < T B C h a r t N a m e >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 1 7 4 2 9 1 . 0 0 0 0 < / N u m e r i c V a l u e >  
         < V a l u e > 1 7 4 2 9 1 . 0 0 0 0 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 1 3 3 0 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 2 7 8 4 2 7 4 . 0 0 0 0 < / N u m e r i c V a l u e >  
         < V a l u e > 2 7 8 4 2 7 4 . 0 0 0 0 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 1 8 2 0 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 1 0 4 7 2 3 4 7 1 . 0 0 0 0 < / N u m e r i c V a l u e >  
         < V a l u e > 1 0 4 7 2 3 4 7 1 . 0 0 0 0 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 1 8 6 0 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 2 4 7 8 9 9 0 . 0 0 0 0 < / N u m e r i c V a l u e >  
         < V a l u e > 2 4 7 8 9 9 0 . 0 0 0 0 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 1 5 5 1 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 2 5 5 0 0 0 0 . 0 0 0 0 < / N u m e r i c V a l u e >  
         < V a l u e > 2 5 5 0 0 0 0 . 0 0 0 0 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 1 5 6 1 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 2 3 8 3 2 5 1 9 . 0 0 0 0 < / N u m e r i c V a l u e >  
         < V a l u e > 2 3 8 3 2 5 1 9 . 0 0 0 0 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 1 6 3 1 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 1 5 5 9 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 - 2 3 0 4 2 7 6 . 0 0 0 0 < / N u m e r i c V a l u e >  
         < V a l u e > - 2 3 0 4 2 7 6 . 0 0 0 0 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 1 5 6 9 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 - 2 1 6 2 3 4 5 4 . 0 0 0 0 < / N u m e r i c V a l u e >  
         < V a l u e > - 2 1 6 2 3 4 5 4 . 0 0 0 0 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 1 6 3 9 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 - 2 8 5 1 4 7 4 3 . 0 0 0 0 < / N u m e r i c V a l u e >  
         < V a l u e > - 2 8 5 1 4 7 4 3 . 0 0 0 0 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 2 1 4 0 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 9 5 1 5 . 0 0 0 0 < / N u m e r i c V a l u e >  
         < V a l u e > 9 5 1 5 . 0 0 0 0 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 1 1 1 8 0 1 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 1 1 1 8 0 2 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 - 2 0 1 1 5 9 . 0 0 0 0 < / N u m e r i c V a l u e >  
         < V a l u e > - 2 0 1 1 5 9 . 0 0 0 0 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 1 1 1 8 0 3 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 4 6 3 6 4 6 6 0 . 0 0 0 0 < / N u m e r i c V a l u e >  
         < V a l u e > 4 6 3 6 4 6 6 0 . 0 0 0 0 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 1 1 1 8 0 4 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 - 2 6 8 9 0 8 3 . 0 0 0 0 < / N u m e r i c V a l u e >  
         < V a l u e > - 2 6 8 9 0 8 3 . 0 0 0 0 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 4 b e d 7 2 2 3 - 4 c 0 9 - 4 8 5 1 - 8 0 f 5 - 0 2 7 9 8 7 5 1 5 2 6 d 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 1 X X X 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 7 1 5 8 9 2 3 1 8 . 0 0 0 0 < / N u m e r i c V a l u e >  
         < V a l u e > 7 1 5 8 9 2 3 1 8 . 0 0 0 0 < / V a l u e >  
         < C h a r t T y p e > c t C l a s s e s < / C h a r t T y p e >  
         < R e f e r e n c e > 2 8 1 0 1 < / R e f e r e n c e >  
         < T B D o c N a m e > �eIQ�b�Of��{h�  1 0 7 . 1 2 . 3 1 < / T B D o c N a m e >  
         < T B C h a r t N a m e >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 - 3 0 4 6 2 8 6 . 0 0 0 0 < / N u m e r i c V a l u e >  
         < V a l u e > - 3 0 4 6 2 8 6 . 0 0 0 0 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 7 1 2 2 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 - 4 4 4 0 6 . 0 0 0 0 < / N u m e r i c V a l u e >  
         < V a l u e > - 4 4 4 0 6 . 0 0 0 0 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 7 1 3 0 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 - 1 3 0 0 0 0 . 0 0 0 0 < / N u m e r i c V a l u e >  
         < V a l u e > - 1 3 0 0 0 0 . 0 0 0 0 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 7 1 4 0 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 4 5 4 6 8 3 7 . 0 0 0 0 < / N u m e r i c V a l u e >  
         < V a l u e > 4 5 4 6 8 3 7 . 0 0 0 0 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 - 4 8 1 4 2 9 . 0 0 0 0 < / N u m e r i c V a l u e >  
         < V a l u e > - 4 8 1 4 2 9 . 0 0 0 0 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 7 3 1 0 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 2 8 9 0 2 4 2 . 0 0 0 0 < / N u m e r i c V a l u e >  
         < V a l u e > 2 8 9 0 2 4 2 . 0 0 0 0 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 7 4 8 0 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 - 3 5 0 0 0 0 . 0 0 0 0 < / N u m e r i c V a l u e >  
         < V a l u e > - 3 5 0 0 0 0 . 0 0 0 0 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 - 3 3 6 5 6 5 7 . 0 0 0 0 < / N u m e r i c V a l u e >  
         < V a l u e > - 3 3 6 5 6 5 7 . 0 0 0 0 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 7 1 2 2 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 - 5 9 2 0 8 . 0 0 0 0 < / N u m e r i c V a l u e >  
         < V a l u e > - 5 9 2 0 8 . 0 0 0 0 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 7 1 3 0 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 7 1 4 0 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 - 1 0 1 3 5 5 8 8 . 0 0 0 0 < / N u m e r i c V a l u e >  
         < V a l u e > - 1 0 1 3 5 5 8 8 . 0 0 0 0 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 7 1 6 0 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 7 3 1 0 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 7 4 8 0 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 - 2 4 0 0 0 0 0 . 0 0 0 0 < / N u m e r i c V a l u e >  
         < V a l u e > - 2 4 0 0 0 0 0 . 0 0 0 0 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 7 5 6 0 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 7 5 6 0 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 9 0 1 6 4 2 . 0 0 0 0 < / N u m e r i c V a l u e >  
         < V a l u e > 9 0 1 6 4 2 . 0 0 0 0 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 7 8 8 0 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 7 8 8 0 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 8 9 5 7 4 5 . 0 0 0 0 < / N u m e r i c V a l u e >  
         < V a l u e > 8 9 5 7 4 5 . 0 0 0 0 < / V a l u e >  
         < C h a r t T y p e > c t F S L i n e s < / C h a r t T y p e >  
         < R e f e r e n c e > 2 8 1 0 1 < / R e f e r e n c e >  
         < T B D o c N a m e > �eIQ�b�Of��{h�  1 0 7 . 1 2 . 3 1 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 3 3 8 4 9 5 8 . 0 0 0 0 < / N u m e r i c V a l u e >  
         < V a l u e > 3 3 8 4 9 5 8 . 0 0 0 0 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 7 5 0 0 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 7 1 0 0 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 - 1 5 9 6 0 4 5 3 . 0 0 0 0 < / N u m e r i c V a l u e >  
         < V a l u e > - 1 5 9 6 0 4 5 3 . 0 0 0 0 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 7 5 0 0 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 1 7 9 7 3 8 7 . 0 0 0 0 < / N u m e r i c V a l u e >  
         < V a l u e > 1 7 9 7 3 8 7 . 0 0 0 0 < / V a l u e >  
         < C h a r t T y p e > c t F S S u b c l a s s e s < / C h a r t T y p e >  
         < R e f e r e n c e > 2 8 1 0 1 < / R e f e r e n c e >  
         < T B D o c N a m e > �eIQ�b�Of��{h�  1 0 7 . 1 2 . 3 1 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 D T T - 3 4 2 0 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 - 2 9 2 1 7 6 . 0 0 0 0 < / N u m e r i c V a l u e >  
         < V a l u e > - 2 9 2 1 7 6 . 0 0 0 0 < / V a l u e >  
         < C h a r t T y p e > c t D e t a i l < / C h a r t T y p e >  
         < R e f e r e n c e > 2 8 1 0 1 < / R e f e r e n c e >  
         < T B D o c N a m e > �eIQ�b�Of��{h�  1 0 7 . 1 2 . 3 1 < / T B D o c N a m e >  
         < T B C h a r t N a m e > D e t a i l 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 9 6 0 0 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 - 3 0 5 6 4 6 2 8 . 0 0 0 0 < / N u m e r i c V a l u e >  
         < V a l u e > - 3 0 5 6 4 6 2 8 . 0 0 0 0 < / V a l u e >  
         < C h a r t T y p e > c t C l a s s e s < / C h a r t T y p e >  
         < R e f e r e n c e > 2 8 1 0 1 < / R e f e r e n c e >  
         < T B D o c N a m e > �eIQ�b�Of��{h�  1 0 7 . 1 2 . 3 1 < / T B D o c N a m e >  
         < T B C h a r t N a m e > C l a s s e s < / T B C h a r t N a m e >  
         < C o l u m n N a m e > P r i o r P e r i o d 4 B a l a n c e < / C o l u m n N a m e >  
         < U s e r F r i e n d l y C o l u m n N a m e > 1 0 6 . 1 2 . 3 1 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 1 0 7 . 1 2 . 3 1   9 6 0 0   1 0 7 . 1 2 . 3 1 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 - 1 9 0 4 5 9 2 9 . 0 0 0 0 < / N u m e r i c V a l u e >  
         < V a l u e > - 1 9 0 4 5 9 2 9 . 0 0 0 0 < / V a l u e >  
         < C h a r t T y p e > c t C l a s s e s < / C h a r t T y p e >  
         < R e f e r e n c e > 2 8 1 0 1 < / R e f e r e n c e >  
         < T B D o c N a m e > �eIQ�b�Of��{h�  1 0 7 . 1 2 . 3 1 < / T B D o c N a m e >  
         < T B C h a r t N a m e > C l a s s e s < / T B C h a r t N a m e >  
         < C o l u m n N a m e > F i n a l B a l a n c e < / C o l u m n N a m e >  
         < U s e r F r i e n d l y C o l u m n N a m e > 1 0 7 . 1 2 . 3 1   P e r   A u d i t < / U s e r F r i e n d l y C o l u m n N a m e >  
         < A c c o u n t N u m b e r > 9 6 0 0 < / A c c o u n t N u m b e r >  
         < R o u n d e d > f a l s e < / R o u n d e d >  
     < / T B L i n k >  
 < / A r r a y O f T B L i n k > 
</file>

<file path=customXml/item2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 { 3 E C D B B C 2 - 8 F A C - 4 F 2 8 - 9 5 9 F - D 4 7 2 5 3 3 4 A B 7 B } < / V a l u e >  
         < / P a r t I t e m >  
         < P a r t I t e m >  
             < P r o p e r t y N a m e > D A L i n k L i s t K e y < / P r o p e r t y N a m e >  
             < V a l u e > { 7 9 A 9 F 1 0 8 - 7 C 4 9 - 4 7 4 6 - B 3 6 7 - 2 0 7 B C 8 5 6 F C F E } < / V a l u e >  
         < / P a r t I t e m >  
         < P a r t I t e m >  
             < P r o p e r t y N a m e > T B L i n k T y p e L i n k H i g h l i g h t < / P r o p e r t y N a m e >  
             < V a l u e > F a l s e < / V a l u e >  
         < / P a r t I t e m >  
     < / P a r t s >  
 < / P a r t M a p > 
</file>

<file path=customXml/item3.xml><?xml version="1.0" encoding="utf-8"?>
<DAEMSEngagementItemInfo xmlns="http://schemas.microsoft.com/DAEMSEngagementItemInfoXML">
  <EngagementID>5000289249</EngagementID>
  <LogicalEMSServerID>3792125711090171304</LogicalEMSServerID>
  <WorkingPaperID>2350764868500000345</WorkingPaperID>
</DAEMSEngagementItemInfo>
</file>

<file path=customXml/item4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3ECDBBC2-8FAC-4F28-959F-D4725334AB7B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256A290B-4749-440C-B9AC-6DF7E8D8D40E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9F8B4D49-86BD-48AD-AAF5-B5FB2DFF340A}">
  <ds:schemaRefs>
    <ds:schemaRef ds:uri="http://schemas.microsoft.com/DAEMSEngagementItemInfoXML"/>
  </ds:schemaRefs>
</ds:datastoreItem>
</file>

<file path=customXml/itemProps4.xml><?xml version="1.0" encoding="utf-8"?>
<ds:datastoreItem xmlns:ds="http://schemas.openxmlformats.org/officeDocument/2006/customXml" ds:itemID="{79A9F108-7C49-4746-B367-207BC856FCFE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107Q4資產負債表 -查核 </vt:lpstr>
      <vt:lpstr>107Q4損益表-查核</vt:lpstr>
      <vt:lpstr>'107Q4資產負債表 -查核 '!ActDesc</vt:lpstr>
      <vt:lpstr>'107Q4損益表-查核'!ActDesc_1</vt:lpstr>
      <vt:lpstr>'107Q4資產負債表 -查核 '!ActDesc_P2</vt:lpstr>
      <vt:lpstr>'107Q4損益表-查核'!Col01_1</vt:lpstr>
      <vt:lpstr>'107Q4損益表-查核'!Col02_1</vt:lpstr>
      <vt:lpstr>'107Q4損益表-查核'!Col03_1</vt:lpstr>
      <vt:lpstr>'107Q4損益表-查核'!Col04_1</vt:lpstr>
      <vt:lpstr>'107Q4損益表-查核'!FiscalPeriod1C</vt:lpstr>
      <vt:lpstr>'107Q4損益表-查核'!FiscalPeriodC</vt:lpstr>
      <vt:lpstr>'107Q4損益表-查核'!Print_Area</vt:lpstr>
      <vt:lpstr>'107Q4資產負債表 -查核 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2019-03-20T08:01:55Z</cp:lastPrinted>
  <dcterms:created xsi:type="dcterms:W3CDTF">2013-06-05T07:55:50Z</dcterms:created>
  <dcterms:modified xsi:type="dcterms:W3CDTF">2019-03-29T10:17:16Z</dcterms:modified>
</cp:coreProperties>
</file>